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160" windowHeight="7725" firstSheet="17" activeTab="19"/>
  </bookViews>
  <sheets>
    <sheet name="riepil. credi_cap. Reg TOT." sheetId="1" r:id="rId1"/>
    <sheet name="cont. reg  c_capit asseg2011" sheetId="2" r:id="rId2"/>
    <sheet name="cont. reg  c_capit asseg2010AL" sheetId="3" r:id="rId3"/>
    <sheet name="cont. reg  c_capit asseg2009AL " sheetId="4" r:id="rId4"/>
    <sheet name="cont. reg  c_capit asseg2008AL " sheetId="5" r:id="rId5"/>
    <sheet name="riepil. credi_cap. Reg ASLA" sheetId="6" r:id="rId6"/>
    <sheet name="cont. reg  c_capit asseg2007-20" sheetId="7" r:id="rId7"/>
    <sheet name="cont .reg  c_capit asseg2006-20" sheetId="8" r:id="rId8"/>
    <sheet name="cont. reg  c_capit asseg2005-20" sheetId="9" r:id="rId9"/>
    <sheet name="cont. reg  c_capit asseg2004-20" sheetId="10" r:id="rId10"/>
    <sheet name="cont. reg  c_capit asseg2002-20" sheetId="11" r:id="rId11"/>
    <sheet name="cont. reg cap ass_ 2001eprec-20" sheetId="12" r:id="rId12"/>
    <sheet name="riepilogo crediti C_cap. Reg.20" sheetId="13" r:id="rId13"/>
    <sheet name="cont. reg  c_capit asseg2007-22" sheetId="14" r:id="rId14"/>
    <sheet name="cont. reg  c_capit asseg2006-22" sheetId="15" r:id="rId15"/>
    <sheet name="cont. reg  c_capit asseg2005-22" sheetId="16" r:id="rId16"/>
    <sheet name="cont.reg  cap ass_ 2004eprec-22" sheetId="17" r:id="rId17"/>
    <sheet name="riepil. crediti C_cap. Regio-22" sheetId="18" r:id="rId18"/>
    <sheet name="contib regc cap as2007 eprec-21" sheetId="19" r:id="rId19"/>
    <sheet name="riepil. crediti C_cap. Regio-21" sheetId="20" r:id="rId20"/>
  </sheets>
  <definedNames>
    <definedName name="_xlnm.Print_Area" localSheetId="16">'cont.reg  cap ass_ 2004eprec-22'!$A$1:$F$58</definedName>
  </definedNames>
  <calcPr fullCalcOnLoad="1"/>
</workbook>
</file>

<file path=xl/comments17.xml><?xml version="1.0" encoding="utf-8"?>
<comments xmlns="http://schemas.openxmlformats.org/spreadsheetml/2006/main">
  <authors>
    <author>BazzaniL</author>
  </authors>
  <commentList>
    <comment ref="D45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caricati Euro 619.748,28 (TN.4) perche' scaricato per errore Euro 464.811,21  vedi DGR 16-26145  (TN.8)  </t>
        </r>
      </text>
    </comment>
    <comment ref="D47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era Euro 516.456,90  (TN.8) non scaricato incasso di Euro 464.811.21  Vedi  DGR 37-23233 (TN.4)</t>
        </r>
      </text>
    </comment>
    <comment ref="D9" authorId="0">
      <text>
        <r>
          <rPr>
            <b/>
            <sz val="8"/>
            <rFont val="Tahoma"/>
            <family val="0"/>
          </rPr>
          <t>BazzaniL:</t>
        </r>
        <r>
          <rPr>
            <sz val="8"/>
            <rFont val="Tahoma"/>
            <family val="0"/>
          </rPr>
          <t xml:space="preserve">
Nel Bil.07 caricati Euro 619.748,28 (TN.4) perche' scaricato per errore Euro 464.811,21  vedi DGR 16-26145  (TN.8)  </t>
        </r>
      </text>
    </comment>
  </commentList>
</comments>
</file>

<file path=xl/sharedStrings.xml><?xml version="1.0" encoding="utf-8"?>
<sst xmlns="http://schemas.openxmlformats.org/spreadsheetml/2006/main" count="850" uniqueCount="254">
  <si>
    <t>estremi n° DGR/determinaz.(numero-codice settore)</t>
  </si>
  <si>
    <t>oggetto provvedimento regionale</t>
  </si>
  <si>
    <t>importo</t>
  </si>
  <si>
    <t>Totale incassi per singolo provvedimento</t>
  </si>
  <si>
    <t>RIEPILOGO ASSEGNAZIONI CONTRIBUTI CONTO CAPITALE (finanziamenti per investimenti)</t>
  </si>
  <si>
    <t>RIEPILOGO INCASSI ASSEGNAZIONI CONTRIBUTI CONTO CAPITALE (finanziamenti per investimenti)</t>
  </si>
  <si>
    <t>anno di assegnazione</t>
  </si>
  <si>
    <t>Totale incassi dalla data di assegnazione</t>
  </si>
  <si>
    <t>ASSEGNAZIONI REGIONALI</t>
  </si>
  <si>
    <t>ASSEGNAZIONI 2001 E ANNI PRECEDENTI</t>
  </si>
  <si>
    <t>DGR 22-756 31/8/00</t>
  </si>
  <si>
    <t>DR 170 - 4/7/02</t>
  </si>
  <si>
    <t>DET.133/30.3-5.7</t>
  </si>
  <si>
    <t>DET. Reg 9/28/28.5 del 11/01/06</t>
  </si>
  <si>
    <t>L 40/96</t>
  </si>
  <si>
    <t xml:space="preserve"> DGR 47-3073 DEL 5/6/06</t>
  </si>
  <si>
    <t>ASSEGNAZIONI 2006</t>
  </si>
  <si>
    <t>ASSEGNAZIONI 2005</t>
  </si>
  <si>
    <t>ASSEGNAZIONI 2004</t>
  </si>
  <si>
    <t>ASSEGNAZIONI 2007</t>
  </si>
  <si>
    <t xml:space="preserve">totale assegnazioni </t>
  </si>
  <si>
    <t xml:space="preserve">INCASSI </t>
  </si>
  <si>
    <t>DGR  86-6713 del 3/8/07</t>
  </si>
  <si>
    <t>DCR 131-23049 / 2007</t>
  </si>
  <si>
    <t>ASSEGNAZIONI 2002</t>
  </si>
  <si>
    <t>DGR 154-19707 2/06/97</t>
  </si>
  <si>
    <t>DGR 85-19260 19/5/97</t>
  </si>
  <si>
    <t>ASSEGNAZIONI 2008</t>
  </si>
  <si>
    <t>DGR  49-8994 del 16/6/08</t>
  </si>
  <si>
    <t xml:space="preserve">Prot.17797/DO28/28.4 del 29.11.2004 </t>
  </si>
  <si>
    <t>Art.20 L.67/88  II° fase …Intervento ristrut.DEA po Santo Spirito Casale</t>
  </si>
  <si>
    <t>DGR  26-15235 del 30/3/05</t>
  </si>
  <si>
    <t>Art.20 L.67/88  II° fase …realiz.distretto sanit.Moncalvo Casale</t>
  </si>
  <si>
    <t>Det.170 del 4.4.02</t>
  </si>
  <si>
    <t>Det. 366/28.7 del 10.11.04</t>
  </si>
  <si>
    <t>Det. 854/DA2000.8 del 26.11.2008</t>
  </si>
  <si>
    <t xml:space="preserve">L.67/88 saldo </t>
  </si>
  <si>
    <t>Art.20 L.67/88  II° fase …Via Palestro Casale   saldo</t>
  </si>
  <si>
    <t>DCR 131-23049 del 19.6.2007</t>
  </si>
  <si>
    <t>Det.201 del 30.11.07</t>
  </si>
  <si>
    <t>Prog.casa alloggio AIDS Novi Ligure</t>
  </si>
  <si>
    <t>Det.366 del 10.11.2004</t>
  </si>
  <si>
    <t>DGR.100-10266 del 1.8.2003</t>
  </si>
  <si>
    <t>Assegnazione fondi per attrez.sanit. Casale</t>
  </si>
  <si>
    <t>Det.330 del 20.9.2007</t>
  </si>
  <si>
    <t>ASSEGNAZIONI</t>
  </si>
  <si>
    <t>DD N. 330/28.5 DEL 20/09/07</t>
  </si>
  <si>
    <t>DGR N. 86-6713/31.8 DEL 03/08/2007</t>
  </si>
  <si>
    <t>DD R.P. n. 307 del 09/08/07</t>
  </si>
  <si>
    <t>DD R.P. n. 330 del 20/09/07</t>
  </si>
  <si>
    <t>DD 59/28.04 DEL 04/04/05</t>
  </si>
  <si>
    <t>ASSEGNAZIONI 2004 E ANNI PRECEDENTI</t>
  </si>
  <si>
    <t>DGR 200/28300- 27/09/93</t>
  </si>
  <si>
    <t>ante 97</t>
  </si>
  <si>
    <t>DGR 53/37823 DEL 05/08/94</t>
  </si>
  <si>
    <t>DGR 183/29559 DEL 08/11/93</t>
  </si>
  <si>
    <t>DGR 200/28300 DEL 27/09/93</t>
  </si>
  <si>
    <t>DGR 37-23233 DEL 24.11.97</t>
  </si>
  <si>
    <t>DET.SET.SOCIO-ASS.93/11.11.97</t>
  </si>
  <si>
    <t>DGR 58-16534 DEL 10/2/97</t>
  </si>
  <si>
    <t>DGR 16-26145 DEL 27.11.98</t>
  </si>
  <si>
    <t>DETERM.26/28380 DEL 18.10.99</t>
  </si>
  <si>
    <t>DETERM. 237/30 DEL 4/5/99</t>
  </si>
  <si>
    <t>DGR 144/19697 DEL 02/06/97</t>
  </si>
  <si>
    <t>DGR 6-6158 del 27,5,02</t>
  </si>
  <si>
    <t>DD 269/28,4 DEL 09/08/01</t>
  </si>
  <si>
    <t>DD 216 del 04/09/02</t>
  </si>
  <si>
    <t>DGR 100-10266 del 1,8,03</t>
  </si>
  <si>
    <t>L.R. 73/96 art. 4, c.9</t>
  </si>
  <si>
    <t>totale assegnazioni 2007 e precedenti</t>
  </si>
  <si>
    <t>ASSEGNAZIONI 2003 E ANNI PRECEDENTI</t>
  </si>
  <si>
    <t>DGR Nr.53-37823 5/8/94</t>
  </si>
  <si>
    <t>Finanziamento adeguamento blocco operatorio ginecologia</t>
  </si>
  <si>
    <t>Det.452/98</t>
  </si>
  <si>
    <t xml:space="preserve">Adeguamento norme sicurezza </t>
  </si>
  <si>
    <t>DGR 181 -2422/97</t>
  </si>
  <si>
    <t>Ecotomografo</t>
  </si>
  <si>
    <t>Det.443/DO.28/98</t>
  </si>
  <si>
    <t>Programma Screening Tumori collon e utero</t>
  </si>
  <si>
    <t xml:space="preserve">DGR 26/28380 </t>
  </si>
  <si>
    <t>adeg.norme sicurezza</t>
  </si>
  <si>
    <t>DGR 218/3742</t>
  </si>
  <si>
    <t>Lav.rep.ginecologia</t>
  </si>
  <si>
    <t xml:space="preserve">Art.20 L67/88 </t>
  </si>
  <si>
    <t>poliambulatori moncalvo</t>
  </si>
  <si>
    <t>DGR 1860 del 20.4.1995</t>
  </si>
  <si>
    <t>Lavori rete idrica</t>
  </si>
  <si>
    <t>ASSEGNAZIONI 2009</t>
  </si>
  <si>
    <t>DCR 258-20424 del 05.05.2009</t>
  </si>
  <si>
    <t>DGR 40-11758 del 13.07.2009</t>
  </si>
  <si>
    <t>Det .839/DB2000.8 del 30.11.09</t>
  </si>
  <si>
    <t>Det .393/DB2000.8 del 21.07.09</t>
  </si>
  <si>
    <t>Prot.22674/20.09 del 16.6.2009</t>
  </si>
  <si>
    <t>DGR 85-19260 del 19.05.1997</t>
  </si>
  <si>
    <t>Det .405del 20.12.02</t>
  </si>
  <si>
    <t>DGR 86-6713 del 03.08.2007</t>
  </si>
  <si>
    <t>Det .472del 29.11.04</t>
  </si>
  <si>
    <t>DGR 100-10266 del 01.08.2003</t>
  </si>
  <si>
    <t>Det .123/28.8 del 03.05.2006</t>
  </si>
  <si>
    <t>DCR 131-23049 del 19.06.2007</t>
  </si>
  <si>
    <t>Det .26-28380 del 18.10.1999</t>
  </si>
  <si>
    <t>DGR 47-3073 del 05.06.2006</t>
  </si>
  <si>
    <t>L.R. 73/96 art. 4, c.9 (Det.47 del 10.03.03)</t>
  </si>
  <si>
    <t>totale assegnazioni 2009 e precedenti</t>
  </si>
  <si>
    <t>impianto elettrico poliambulatorio Patria (72F)</t>
  </si>
  <si>
    <t>ristrutt. Blocco parto P.O: di Tortona (72A)</t>
  </si>
  <si>
    <t>fondo regionale attrezz modico valore (FND)</t>
  </si>
  <si>
    <t>ristrutt. Dip. Materno infantile P.O. Tortona (BDM- 72A)</t>
  </si>
  <si>
    <t>ristrutt. Dip. Materno infantile P.O. Tortona (BDM-72A)</t>
  </si>
  <si>
    <t>realizzazione ambulatori ALPI (72M)</t>
  </si>
  <si>
    <t>realizzazione ambulatori ALPI   (72M)</t>
  </si>
  <si>
    <t>realizzazione ambulatori ALPI  (72M)</t>
  </si>
  <si>
    <t>grandi attrezzature - urgenze 2007 (GAT-7FZ)</t>
  </si>
  <si>
    <t>Programmazione investimenti in edilizia ed attrezzature sanitarie 2008  (attrezzature Osp.Tortona) (7IO)</t>
  </si>
  <si>
    <t>Programmazione investimenti in edilizia ed attrezzature sanitarie 2008  (Distretto Tortona) (72N)</t>
  </si>
  <si>
    <t>Programmazione investimenti in edilizia ed attrezzature sanitarie 2008  (Presidio Osped.Tortona) (72P)</t>
  </si>
  <si>
    <t>Programmazione investimenti in edilizia ed attrezzature sanitarie 2008  (Distretto Alessandria) (72O)</t>
  </si>
  <si>
    <t>Programmazione investimenti in edilizia ed attrezzature sanitarie 2008  (Attrezzature Osp.Casale) (6EF)</t>
  </si>
  <si>
    <t>Programmazione investimenti in edilizia ed attrezzature sanitarie 2008  (Distretto Alessandria) 872O)</t>
  </si>
  <si>
    <t>Programmazione investimenti in edilizia ed attrezzature sanitarie 2008  (Centrel termica Osp.Casale) (52H)</t>
  </si>
  <si>
    <t>Programmazione investimenti in edilizia ed attrezzature sanitarie 2008  (Distretto Via Palestro Casale) (52G)</t>
  </si>
  <si>
    <t>Programmazione investimenti in edilizia ed attrezzature sanitarie 2008  (Attrezzature Osp.Novi) (9BB)</t>
  </si>
  <si>
    <t>Programmazione investimenti in edilizia ed attrezzature sanitarie 2008  (antincendio Osp.Novi ed Acqui) (9BI)</t>
  </si>
  <si>
    <t xml:space="preserve">REVOCA Programmazione investimenti in edilizia ed attrezzature sanitarie 2009  (antincendio Osp.Novi ed Acqui) (CAMERE MORTUARIE ACQUI T.)  (9BI)  </t>
  </si>
  <si>
    <t xml:space="preserve">REVOCA Programmazione investimenti in edilizia ed attrezzature sanitarie 2009  (antincendio Osp.Novi ed Acqui) (IMPIANTO INCENDIO OVADA)   (9BI) </t>
  </si>
  <si>
    <t>Art.20 L.67/88  II° fase …Intervento ristrut.DEA po Santo Spirito Casale (52A)</t>
  </si>
  <si>
    <t>Art.20 L.67/88  II° fase …Adeg.norme antincendio p.o. Santo Spirito Casale (52B)</t>
  </si>
  <si>
    <t>Art.20 L.67/88  II° fase …Adeg.norme imp.elettrici e riscaldamento  p.o. Santo Spirito Casale (52C)</t>
  </si>
  <si>
    <t>Art.20 L.67/88  II° fase …realiz.distretto sanit.Moncalvo Casale (52D)</t>
  </si>
  <si>
    <t>Art.20 L.67/88  II° fase …Rist.e sicurezza Sauber Casale (52E)</t>
  </si>
  <si>
    <t>Centro resid.Cure palliative Hospice Casale (52F)</t>
  </si>
  <si>
    <t>Lavori per libera Prof. Casale (52I)</t>
  </si>
  <si>
    <t>Lavori Reali.strut.Libera Prof. Casale (52I)</t>
  </si>
  <si>
    <t xml:space="preserve">Lavori per libera Prof. Casale (52I) STORNO PER ERRATA REGISTRAZIONE </t>
  </si>
  <si>
    <t>fondo regionale attrezz modico valore 2008 (7HU)</t>
  </si>
  <si>
    <t>Approvazione programma investimenti edilizia e attrezzatrure sanitarie  Poliambulatori osp.Tortona  (72Q)</t>
  </si>
  <si>
    <t>Approvazione programma investimenti edilizia e attrezzatrure sanitarie  Poliambulatori osp.Tortona (72Q)</t>
  </si>
  <si>
    <t>fondo regionale attrezz modico valore  II° Liq. 2007 Casale (7FV)</t>
  </si>
  <si>
    <t>Programmazione investimenti in edilizia ed attrezzature sanitarie 2009  (antincendio Osp.Novi ed Acqui)    (9BI)</t>
  </si>
  <si>
    <t>Ristr.adeg.norme Distretto 1 Casale Via Palestro  (52G)</t>
  </si>
  <si>
    <t>Ristr.adeg.norme Distretto 1 Casale Via Palestro (52G)</t>
  </si>
  <si>
    <t>Modifica al programma degli interventi in edilizzia e attrez.sanit.approveto con delib.del Consiglio Regionale 131-23049/07 (52M)</t>
  </si>
  <si>
    <t>Modifica al programma degli interventi in edilizzia e attrez.sanit.approveto con delib.del Consiglio Regionale 131-23049/07  (52M)</t>
  </si>
  <si>
    <t>DGR 47-3073 del 05.06.2006 Finanz.in c/capit. Per acq. Attrezzature sanitarie (casale) (ECO.0 CONCL)</t>
  </si>
  <si>
    <t>DGR 86-6713 del 3.8.2007 Approvazione elenco Urgenze 2007 attrezzature sanit. (Casale) (ECO.1 CONCL)</t>
  </si>
  <si>
    <t>Programmazione investimenti in edilizia ed attrezzature sanitarie 2009     (72S)</t>
  </si>
  <si>
    <t>Programmazione investimenti in edilizia ed attrezzature sanitarie 2009    (72S)</t>
  </si>
  <si>
    <t>Prog.attuativi Piano Sanit.Naz. Acquisto apparecchiature per consultori fam.Percorso nascite (7LT)</t>
  </si>
  <si>
    <t>DGR 22-10601 del 19.01.2009 Asseg. E liq. Per acquisto strumentazione per corso di laurea delle prof.sanit.  (7IA)</t>
  </si>
  <si>
    <t>D.D. 290 del 12.06.2009 Finanz. in conto capitale per acquisto cespiti di minor entità (7HZ)</t>
  </si>
  <si>
    <t>DGR 85-19260 del 19.5.97 Finanz.in coto cap.1995/96 per edilizzia sanit. (Casale) (TEC.C1)</t>
  </si>
  <si>
    <t>Lavori ristrutturaz.comunità terap.Cascina Abele di Murisengo  (casale) (TEC.C2)</t>
  </si>
  <si>
    <t>DGR 86-6713 del 3.8.2007 Approvazione elenco Urgenze 2007 attrezzature sanit. (Casale) (TEC.C3)</t>
  </si>
  <si>
    <t>Spese di investimento per interventi di manut. Straordin.  (Casale) (TEC.C4)</t>
  </si>
  <si>
    <t>DGR  100-10266 del 1.8.2003 Assegnazione fondi investim.serv.trasfusionale  Casale (52L)</t>
  </si>
  <si>
    <t>DGR  100-10266 del 1.8.2003 Assegnazione fondi investim.manut.straord.  Casale (52L)</t>
  </si>
  <si>
    <t>DGR  100-10266 del 1.8.2003 Assegnazione fondi investim. Ortopedia e Traumat.  Casale (52Q)</t>
  </si>
  <si>
    <t>DGR  100-10266 del 1.8.2003 Assegnazione fondi investim. Ampliamento Lab. Analisi   Casale  (52R)</t>
  </si>
  <si>
    <t>DGR  100-10266 del 1.8.2003 Assegnazione fondi investim. Ampliamento Lab. Analisi   Casale (52R)</t>
  </si>
  <si>
    <t>DGR  100-10266 del 1.8.2003 Assegnazione fondi investim. Ricolocazione Anatomia Patologica   Casale (52R)</t>
  </si>
  <si>
    <t>DGR  100-10266 del 1.8.2003 Assegnazione fondi investim.Manut straord.impainti Laboratorio Analisi.    Casale (52R)</t>
  </si>
  <si>
    <t>DGR  100-10266 del 1.8.2003 Assegnazione fondi investim.Rifacimrnto imp.elettrico Padiglione mortuario    Casale  (52S)</t>
  </si>
  <si>
    <t>DGR  100-10266 del 1.8.2003 Assegnazione fondi investim.Rifacimrnto imp.elettrico Padiglione mortuario    Casale (52S)</t>
  </si>
  <si>
    <t>Apliamento ed adeguamento Soc.Medicina Casale (52P)</t>
  </si>
  <si>
    <t>Riustrutturazione Reparto Ortopedia e Traumatologia Casale (52Q)</t>
  </si>
  <si>
    <t>Ristrutturaz. Blocco operatorio  Casale (52M)</t>
  </si>
  <si>
    <t>Intervento umanizzazione Presidio Osped.Casale (52N)</t>
  </si>
  <si>
    <t xml:space="preserve">ASSEGNAZIONI 2010  </t>
  </si>
  <si>
    <t>Det. 511 Dir.DB2000.9 del 28/7/2010</t>
  </si>
  <si>
    <t>Contrib.all'ASL per l'acquisto dispositivo tecnologicamente avanzato a favore di B.G. affetta da SLA …..  (7LF)</t>
  </si>
  <si>
    <t>Prot.14791/DB2006 del 11.05.2010</t>
  </si>
  <si>
    <t xml:space="preserve">Richiesta contributo per l'acquisto di sistemi tecnologicamente avanzati a favore del paziente affetto da S.L.A  (7LF) </t>
  </si>
  <si>
    <t>Det. 867 Dir.DB2000.9 del 10/11/2010</t>
  </si>
  <si>
    <t>Rettifica Det.511/2010 e liq.Contrib.all'ASL per l'acquisto dispositivo tecnologicamente avanzato a favore di C.R.. affetta da SLA …..  (7LF)</t>
  </si>
  <si>
    <t>Det. 1100 Dir.DB2000.9 del 22/12/2010</t>
  </si>
  <si>
    <t>Finanziamento in conto capitale con fondi Reg.per l'acquisizione di cespiti di minore entitaà non ricompresi nel prog.triennale degli investimenti delle ASR per l'anno 2010……(7HY)</t>
  </si>
  <si>
    <t>NUOVI SERVIZI ED UMANIZZAZIONE  OSP.TORTONA (72D)</t>
  </si>
  <si>
    <t>RISTRUTTURAZIONE BLOCCO OPERATORIO OSP.TORTONA (72I)</t>
  </si>
  <si>
    <t>RISTRUTTURAZIONE PATRIA (72F)</t>
  </si>
  <si>
    <t>RECUPERO CASERMA PASSALACQUA (72B)</t>
  </si>
  <si>
    <t>RISTRUTTURAZIONE PATRIA(72F)</t>
  </si>
  <si>
    <t>relalizzazione struttura ex ECA - cure palliative Hospice AL (72E)</t>
  </si>
  <si>
    <t>Climatizzazione casa di riposo Pontecurone  (72G)</t>
  </si>
  <si>
    <t>Climatizzazione casa di riposo Castelnuovo  (72G)</t>
  </si>
  <si>
    <t>Climatizzazione casa di riposo Solero   (72G)</t>
  </si>
  <si>
    <t>RSA SOLERO  (72H)</t>
  </si>
  <si>
    <t>RSA CASTELNIOVO (72C)</t>
  </si>
  <si>
    <t>NUOVO MAGAZZINO ED ADEGUAMENTO  SICUREZZA (GUM)</t>
  </si>
  <si>
    <t>NUOVO REPARTO RADIOLOGIA (72L)</t>
  </si>
  <si>
    <t>RSA CASTELNIOVO  (72C)</t>
  </si>
  <si>
    <t>NUOVO REPARTO RADIOLOGIA DET 362 (72L)</t>
  </si>
  <si>
    <t>RSA CASTELNIOVO   (72C)</t>
  </si>
  <si>
    <t>NUOVO MAGAZZINO ED ADEGUAMENTO  SICUREZZA   (GUM)</t>
  </si>
  <si>
    <t>NUOVO REPARTO RADIOLOGIA  (72L)</t>
  </si>
  <si>
    <t>FINANZIAMENTO IN CONTO CAPITALE CON FONDI REGIONALIPER L'ACQUISIZIONE DEI CESPITI NON RICOMPRESI NEL PROGRAMMA TRIENNALE DELLE AARL  (TN.17)</t>
  </si>
  <si>
    <t>FINANZIAMENTO IN CONTO CAPITALE CON FONDI REGIONALIPER L'ACQUISIZIONE DEI CESPITI NON RICOMPRESI NEL PROGRAMMA TRIENNALE DELLE AARL (TN.17)</t>
  </si>
  <si>
    <t>ASSEGNAZIONE FONDI REGIONALI ALLE ASRL "URGENZE 2007  (9DR)</t>
  </si>
  <si>
    <t>STORNO Trattamento aria Pres.Osped. Acqui Terme  (9DR)</t>
  </si>
  <si>
    <t>ASSEGNAZIONE FONDI REGIONALI ALLE ASRL "URGENZE 2007 (9DR)</t>
  </si>
  <si>
    <t>"Fondi regionali per l'acquisizione di attrezzature sanitarie ed altre categorie di cespiti di minore entità…"   (TN.18)</t>
  </si>
  <si>
    <t>"Fondi regionali per l'acquisizione di cespiti non compresi nel programma triennale di investimenti…"   (TN.18)</t>
  </si>
  <si>
    <t>"Fondi regionali per l'acquisizione di attrezzature sanitarie ed altre categorie di cespiti di minore entità…"  (TN.18)</t>
  </si>
  <si>
    <t>"Fondi regionali per l'acquisizione di cespiti non compresi nel programma triennale di investimenti…"  (TN.18)</t>
  </si>
  <si>
    <t>"Fondi regionali per l'acquisizione di cespiti non compresi nel programma triennale di investimenti…" (TN.18)</t>
  </si>
  <si>
    <t>RINNOVO TECNOLOGICO   (9DA)</t>
  </si>
  <si>
    <t>RINNOVO TECNOLOGICO  (9DA)</t>
  </si>
  <si>
    <t xml:space="preserve">OPERE EDILI DIALISI ACQUI  (TN.2) </t>
  </si>
  <si>
    <t>COSTR.NUOVO C.TRO DIALISI AC. (TN.2)</t>
  </si>
  <si>
    <t>OPERE EDILI DIALISI ACQUI   (TN.2)</t>
  </si>
  <si>
    <t>COSTR.NUOVO C.TRO DIALISI AC.   (TN.2)</t>
  </si>
  <si>
    <t>ADEG.SALE OPERATORIE ACQUI  (TN.3)</t>
  </si>
  <si>
    <t>ADEG.SALE OPERATORIE ACQUI   (TN.3)</t>
  </si>
  <si>
    <t>AMPL. OSPEDALE ACQUI T.  (TN.4)</t>
  </si>
  <si>
    <t>AMPL. OSPEDALE ACQUI T. (TN.4)</t>
  </si>
  <si>
    <t>NUOVO EDIF. RRF E AMB. H NOVI  (TN.8)</t>
  </si>
  <si>
    <t>NORMATIVA SICUREZZA  (9BE)</t>
  </si>
  <si>
    <t>Importo non Finanziato Normativa Sicurezza Novi  (9BE)</t>
  </si>
  <si>
    <t>AMPL.CENTRO DIURNO OVADA (TN.10)</t>
  </si>
  <si>
    <t>AMPL.CENTRO DIURNO OVADA  (TN.10)</t>
  </si>
  <si>
    <t>STRUT. ATT. LIBERO PROF  AMB. (9CE)</t>
  </si>
  <si>
    <t>AMPLIAMENTO OSPEDALE Novi   (9BF)</t>
  </si>
  <si>
    <t>ADEG. NORMATIVA OSP. ACQUI II LOTTO  (TN.14)</t>
  </si>
  <si>
    <t>FONDI PER INVESTIMENTI  (9CP)</t>
  </si>
  <si>
    <t>FONDI PER INVESTIMENTI   (9CP)</t>
  </si>
  <si>
    <t>FINANZIAM. ASS. RES. FLESSIBILE   (TN.16)</t>
  </si>
  <si>
    <t>FINANZIAM. ASS. RES. FLESSIBILE  (TN.16)</t>
  </si>
  <si>
    <t>ACQ.ATTREZZ.SANIT.ACQUI  (TN.20)</t>
  </si>
  <si>
    <t>PROGETTO ALI  (9AO)</t>
  </si>
  <si>
    <t>PROGETTO ALI   (9AO)</t>
  </si>
  <si>
    <t>APPARECCH.SERVIZIO IGIENE (TN.5)</t>
  </si>
  <si>
    <t>CONTRIBUTI INTERESSI   (TN.6)</t>
  </si>
  <si>
    <t>NUOVO EDIF. RRF E AMB. H NOVI (TN.8)</t>
  </si>
  <si>
    <t>STRUT. ATT. LIBERO PROF  AMB.  (9CE)</t>
  </si>
  <si>
    <t>AMPLIAMENTO OSPEDALE Novi  (9BF)</t>
  </si>
  <si>
    <t>INCASSI NEL 2011</t>
  </si>
  <si>
    <t>importi incassati prima del 2011</t>
  </si>
  <si>
    <t>importo incassato nel 2011</t>
  </si>
  <si>
    <t>CREDITO RESIDUO AL 31.12.2011</t>
  </si>
  <si>
    <t>ACQ.ATTREZZ.SANIT.ACQUI  (TN.20) STORNO PER QUOTA NON EROGATA</t>
  </si>
  <si>
    <t xml:space="preserve">APPARECCH.SERVIZIO IGIENE  (TN.5) STORNO PER QUOTA NON EROGATA </t>
  </si>
  <si>
    <t>N</t>
  </si>
  <si>
    <t>RIEPILOGO crediti al 31.12.2011 CONTRIBUTI CONTO CAPITALE (finanziamenti per investimenti)</t>
  </si>
  <si>
    <t xml:space="preserve">ASSEGNAZIONI 2011  </t>
  </si>
  <si>
    <t>Det. 888 Dir.DB2006 del 17/11/2010</t>
  </si>
  <si>
    <t xml:space="preserve">DGR 9-12317 del 12.10.2010 Assistenza protesica:impianti cocleari….. Assegnazione e liq. alle AA.SS.LL. </t>
  </si>
  <si>
    <t>Det. 831 Dir.DB2000.9 del 07/11/2011</t>
  </si>
  <si>
    <t>totale assegnazioni 2011 e precedenti</t>
  </si>
  <si>
    <t>STRUT. ATT. LIBERO PROF  OSP. (9CF+9DD)</t>
  </si>
  <si>
    <t>STRUT. ATT. LIBERO PROF  OSP.  (9CF+9DD)</t>
  </si>
  <si>
    <t>GIROCONTI A STORNO</t>
  </si>
  <si>
    <t>ASSEGNAZIONE  2011</t>
  </si>
  <si>
    <t>INCASSI APERTURA</t>
  </si>
  <si>
    <t>INCASSI DI ASSEGNAZIONI 11</t>
  </si>
  <si>
    <t>APERURA 2011 CONTO  01-22-102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</si>
</sst>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.0_-;\-* #,##0.0_-;_-* &quot;-&quot;_-;_-@_-"/>
    <numFmt numFmtId="172" formatCode="#,##0.00_ ;\-#,##0.00\ "/>
  </numFmts>
  <fonts count="2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8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/>
    </xf>
    <xf numFmtId="43" fontId="0" fillId="0" borderId="0" xfId="17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43" fontId="0" fillId="0" borderId="0" xfId="17" applyFont="1" applyAlignment="1">
      <alignment/>
    </xf>
    <xf numFmtId="43" fontId="0" fillId="0" borderId="0" xfId="17" applyAlignment="1">
      <alignment/>
    </xf>
    <xf numFmtId="43" fontId="0" fillId="0" borderId="0" xfId="17" applyFill="1" applyAlignment="1">
      <alignment/>
    </xf>
    <xf numFmtId="43" fontId="2" fillId="0" borderId="0" xfId="17" applyFont="1" applyFill="1" applyAlignment="1">
      <alignment/>
    </xf>
    <xf numFmtId="43" fontId="0" fillId="0" borderId="0" xfId="17" applyFont="1" applyAlignment="1">
      <alignment/>
    </xf>
    <xf numFmtId="0" fontId="0" fillId="0" borderId="0" xfId="0" applyAlignment="1">
      <alignment wrapText="1"/>
    </xf>
    <xf numFmtId="43" fontId="0" fillId="0" borderId="0" xfId="17" applyFont="1" applyAlignment="1">
      <alignment wrapText="1"/>
    </xf>
    <xf numFmtId="43" fontId="0" fillId="0" borderId="0" xfId="17" applyFont="1" applyAlignment="1">
      <alignment wrapText="1"/>
    </xf>
    <xf numFmtId="170" fontId="0" fillId="0" borderId="0" xfId="18" applyNumberFormat="1" applyAlignment="1">
      <alignment/>
    </xf>
    <xf numFmtId="170" fontId="1" fillId="2" borderId="1" xfId="1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0" fontId="7" fillId="0" borderId="0" xfId="18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70" fontId="7" fillId="0" borderId="0" xfId="18" applyNumberFormat="1" applyFont="1" applyAlignment="1">
      <alignment/>
    </xf>
    <xf numFmtId="170" fontId="2" fillId="0" borderId="0" xfId="18" applyNumberFormat="1" applyFont="1" applyAlignment="1">
      <alignment/>
    </xf>
    <xf numFmtId="170" fontId="1" fillId="3" borderId="1" xfId="1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0" fontId="2" fillId="0" borderId="1" xfId="18" applyNumberFormat="1" applyFont="1" applyBorder="1" applyAlignment="1">
      <alignment/>
    </xf>
    <xf numFmtId="170" fontId="1" fillId="4" borderId="1" xfId="18" applyNumberFormat="1" applyFont="1" applyFill="1" applyBorder="1" applyAlignment="1">
      <alignment horizontal="center" vertical="center" wrapText="1"/>
    </xf>
    <xf numFmtId="170" fontId="2" fillId="0" borderId="5" xfId="18" applyNumberFormat="1" applyFont="1" applyBorder="1" applyAlignment="1">
      <alignment/>
    </xf>
    <xf numFmtId="170" fontId="2" fillId="0" borderId="0" xfId="18" applyNumberFormat="1" applyFont="1" applyFill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0" fontId="9" fillId="0" borderId="0" xfId="18" applyNumberFormat="1" applyFont="1" applyFill="1" applyBorder="1" applyAlignment="1">
      <alignment/>
    </xf>
    <xf numFmtId="170" fontId="0" fillId="0" borderId="0" xfId="18" applyNumberFormat="1" applyFill="1" applyAlignment="1">
      <alignment/>
    </xf>
    <xf numFmtId="170" fontId="0" fillId="0" borderId="0" xfId="18" applyNumberFormat="1" applyFont="1" applyAlignment="1">
      <alignment/>
    </xf>
    <xf numFmtId="170" fontId="0" fillId="0" borderId="0" xfId="18" applyNumberFormat="1" applyFont="1" applyFill="1" applyAlignment="1">
      <alignment/>
    </xf>
    <xf numFmtId="170" fontId="2" fillId="0" borderId="4" xfId="18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12" fillId="0" borderId="0" xfId="17" applyFont="1" applyAlignment="1">
      <alignment/>
    </xf>
    <xf numFmtId="43" fontId="12" fillId="0" borderId="0" xfId="17" applyFont="1" applyFill="1" applyAlignment="1">
      <alignment/>
    </xf>
    <xf numFmtId="43" fontId="13" fillId="3" borderId="1" xfId="17" applyFont="1" applyFill="1" applyBorder="1" applyAlignment="1">
      <alignment horizontal="center" vertical="center" wrapText="1"/>
    </xf>
    <xf numFmtId="43" fontId="14" fillId="0" borderId="4" xfId="17" applyFont="1" applyBorder="1" applyAlignment="1">
      <alignment/>
    </xf>
    <xf numFmtId="43" fontId="14" fillId="0" borderId="5" xfId="17" applyFont="1" applyBorder="1" applyAlignment="1">
      <alignment/>
    </xf>
    <xf numFmtId="43" fontId="13" fillId="2" borderId="1" xfId="17" applyFont="1" applyFill="1" applyBorder="1" applyAlignment="1">
      <alignment horizontal="center" vertical="center"/>
    </xf>
    <xf numFmtId="43" fontId="15" fillId="0" borderId="0" xfId="17" applyFont="1" applyFill="1" applyBorder="1" applyAlignment="1">
      <alignment horizontal="center" vertical="center"/>
    </xf>
    <xf numFmtId="43" fontId="14" fillId="0" borderId="1" xfId="17" applyFont="1" applyBorder="1" applyAlignment="1">
      <alignment/>
    </xf>
    <xf numFmtId="43" fontId="13" fillId="4" borderId="1" xfId="17" applyFont="1" applyFill="1" applyBorder="1" applyAlignment="1">
      <alignment horizontal="center" vertical="center" wrapText="1"/>
    </xf>
    <xf numFmtId="43" fontId="14" fillId="0" borderId="0" xfId="17" applyFont="1" applyFill="1" applyAlignment="1">
      <alignment/>
    </xf>
    <xf numFmtId="43" fontId="7" fillId="0" borderId="0" xfId="17" applyFont="1" applyFill="1" applyBorder="1" applyAlignment="1">
      <alignment horizontal="center" vertical="center"/>
    </xf>
    <xf numFmtId="43" fontId="0" fillId="0" borderId="0" xfId="17" applyFont="1" applyFill="1" applyAlignment="1">
      <alignment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43" fontId="13" fillId="3" borderId="0" xfId="17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2" fillId="0" borderId="0" xfId="17" applyFont="1" applyAlignment="1">
      <alignment/>
    </xf>
    <xf numFmtId="43" fontId="2" fillId="0" borderId="1" xfId="17" applyFont="1" applyBorder="1" applyAlignment="1">
      <alignment/>
    </xf>
    <xf numFmtId="43" fontId="0" fillId="0" borderId="0" xfId="17" applyFont="1" applyAlignment="1">
      <alignment/>
    </xf>
    <xf numFmtId="43" fontId="16" fillId="0" borderId="0" xfId="17" applyFont="1" applyFill="1" applyAlignment="1">
      <alignment/>
    </xf>
    <xf numFmtId="43" fontId="14" fillId="0" borderId="0" xfId="17" applyFont="1" applyBorder="1" applyAlignment="1">
      <alignment/>
    </xf>
    <xf numFmtId="43" fontId="14" fillId="0" borderId="0" xfId="17" applyFont="1" applyFill="1" applyBorder="1" applyAlignment="1">
      <alignment/>
    </xf>
    <xf numFmtId="43" fontId="14" fillId="0" borderId="8" xfId="17" applyFont="1" applyBorder="1" applyAlignment="1">
      <alignment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3" fontId="0" fillId="0" borderId="0" xfId="0" applyNumberFormat="1" applyFill="1" applyAlignment="1">
      <alignment/>
    </xf>
    <xf numFmtId="0" fontId="9" fillId="0" borderId="0" xfId="0" applyFont="1" applyAlignment="1">
      <alignment horizontal="left" vertical="center" wrapText="1"/>
    </xf>
    <xf numFmtId="43" fontId="17" fillId="0" borderId="0" xfId="17" applyFont="1" applyAlignment="1">
      <alignment wrapText="1"/>
    </xf>
    <xf numFmtId="43" fontId="17" fillId="0" borderId="0" xfId="17" applyFont="1" applyAlignment="1">
      <alignment/>
    </xf>
    <xf numFmtId="43" fontId="18" fillId="0" borderId="0" xfId="17" applyFont="1" applyFill="1" applyAlignment="1">
      <alignment/>
    </xf>
    <xf numFmtId="43" fontId="17" fillId="0" borderId="0" xfId="17" applyFont="1" applyFill="1" applyAlignment="1">
      <alignment/>
    </xf>
    <xf numFmtId="0" fontId="17" fillId="0" borderId="0" xfId="0" applyFont="1" applyFill="1" applyAlignment="1">
      <alignment/>
    </xf>
    <xf numFmtId="170" fontId="0" fillId="0" borderId="0" xfId="0" applyNumberFormat="1" applyAlignment="1">
      <alignment/>
    </xf>
    <xf numFmtId="17" fontId="12" fillId="0" borderId="0" xfId="17" applyNumberFormat="1" applyFont="1" applyFill="1" applyAlignment="1">
      <alignment/>
    </xf>
    <xf numFmtId="43" fontId="12" fillId="0" borderId="0" xfId="17" applyFont="1" applyFill="1" applyAlignment="1">
      <alignment/>
    </xf>
    <xf numFmtId="3" fontId="2" fillId="0" borderId="0" xfId="0" applyNumberFormat="1" applyFont="1" applyBorder="1" applyAlignment="1">
      <alignment/>
    </xf>
    <xf numFmtId="43" fontId="14" fillId="0" borderId="9" xfId="17" applyFont="1" applyBorder="1" applyAlignment="1">
      <alignment/>
    </xf>
    <xf numFmtId="43" fontId="19" fillId="0" borderId="0" xfId="17" applyFont="1" applyFill="1" applyAlignment="1">
      <alignment/>
    </xf>
    <xf numFmtId="43" fontId="15" fillId="0" borderId="0" xfId="17" applyFont="1" applyFill="1" applyBorder="1" applyAlignment="1">
      <alignment horizontal="center" vertical="center" wrapText="1"/>
    </xf>
    <xf numFmtId="43" fontId="12" fillId="0" borderId="0" xfId="17" applyFont="1" applyBorder="1" applyAlignment="1">
      <alignment/>
    </xf>
    <xf numFmtId="4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170" fontId="19" fillId="0" borderId="0" xfId="18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Contributi indistinti 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D20" sqref="D20:D21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246</v>
      </c>
      <c r="D3" s="7" t="s">
        <v>2</v>
      </c>
    </row>
    <row r="4" spans="1:4" ht="13.5" thickBot="1">
      <c r="A4" s="8" t="s">
        <v>4</v>
      </c>
      <c r="B4" s="9"/>
      <c r="C4" s="32"/>
      <c r="D4" s="2">
        <f>+'riepil. crediti C_cap. Regio-21'!D4+'riepil. crediti C_cap. Regio-22'!D4+'riepilogo crediti C_cap. Reg.20'!D4+'riepil. credi_cap. Reg ASLA'!D4</f>
        <v>98314256.72695899</v>
      </c>
    </row>
    <row r="5" spans="1:2" ht="12.75">
      <c r="A5" s="1"/>
      <c r="B5" s="4"/>
    </row>
    <row r="6" spans="1:2" ht="12.75">
      <c r="A6" s="1"/>
      <c r="B6" s="5" t="s">
        <v>234</v>
      </c>
    </row>
    <row r="7" spans="1:6" ht="39" thickBot="1">
      <c r="A7" s="11"/>
      <c r="B7" s="12"/>
      <c r="C7" s="11"/>
      <c r="D7" s="11" t="s">
        <v>236</v>
      </c>
      <c r="E7" s="11" t="s">
        <v>235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>
        <f>+'riepil. crediti C_cap. Regio-21'!D8+'riepil. crediti C_cap. Regio-22'!D8+'riepilogo crediti C_cap. Reg.20'!D8+'riepil. credi_cap. Reg ASLA'!D8</f>
        <v>13272690.42</v>
      </c>
      <c r="E8" s="16">
        <f>+'riepil. crediti C_cap. Regio-21'!E8+'riepil. crediti C_cap. Regio-22'!E8+'riepilogo crediti C_cap. Reg.20'!E8+'riepil. credi_cap. Reg ASLA'!E8</f>
        <v>35685232.68</v>
      </c>
      <c r="F8" s="17">
        <f>+E8+D8</f>
        <v>48957923.1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237</v>
      </c>
    </row>
    <row r="11" spans="1:4" ht="13.5" thickBot="1">
      <c r="A11" s="1"/>
      <c r="B11" s="4"/>
      <c r="D11" s="3"/>
    </row>
    <row r="12" spans="1:6" ht="13.5" thickBot="1">
      <c r="A12" s="21" t="s">
        <v>241</v>
      </c>
      <c r="B12" s="22"/>
      <c r="C12" s="25"/>
      <c r="D12" s="17">
        <f>+D4-F8</f>
        <v>49356333.62695899</v>
      </c>
      <c r="F12" s="119"/>
    </row>
    <row r="13" spans="1:4" s="25" customFormat="1" ht="12.75">
      <c r="A13" s="23"/>
      <c r="B13" s="24"/>
      <c r="D13" s="128"/>
    </row>
    <row r="14" spans="1:4" s="25" customFormat="1" ht="12.75">
      <c r="A14" s="23"/>
      <c r="B14" s="24"/>
      <c r="D14" s="128"/>
    </row>
    <row r="15" spans="1:4" s="25" customFormat="1" ht="12.75">
      <c r="A15" s="23"/>
      <c r="B15" s="24"/>
      <c r="D15" s="87"/>
    </row>
    <row r="16" spans="1:4" s="25" customFormat="1" ht="12.75">
      <c r="A16" s="23"/>
      <c r="B16" s="24"/>
      <c r="D16" s="26"/>
    </row>
    <row r="17" spans="1:4" s="25" customFormat="1" ht="12.75">
      <c r="A17" s="23"/>
      <c r="B17" s="126"/>
      <c r="D17" s="26"/>
    </row>
    <row r="18" spans="1:6" s="25" customFormat="1" ht="12.75">
      <c r="A18" s="23"/>
      <c r="B18" s="123" t="s">
        <v>253</v>
      </c>
      <c r="D18" s="124">
        <v>62645141.66</v>
      </c>
      <c r="F18" s="130"/>
    </row>
    <row r="19" spans="1:6" s="25" customFormat="1" ht="12.75">
      <c r="A19" s="23"/>
      <c r="B19" s="123" t="s">
        <v>250</v>
      </c>
      <c r="D19" s="124">
        <v>12212</v>
      </c>
      <c r="F19" s="69"/>
    </row>
    <row r="20" spans="1:6" s="25" customFormat="1" ht="12.75">
      <c r="A20" s="23"/>
      <c r="B20" s="123" t="s">
        <v>251</v>
      </c>
      <c r="D20" s="124">
        <v>-13260477</v>
      </c>
      <c r="F20" s="130"/>
    </row>
    <row r="21" spans="1:6" s="25" customFormat="1" ht="12.75">
      <c r="A21" s="23"/>
      <c r="B21" s="123" t="s">
        <v>252</v>
      </c>
      <c r="D21" s="124">
        <v>-12212</v>
      </c>
      <c r="F21" s="130"/>
    </row>
    <row r="22" spans="1:6" s="25" customFormat="1" ht="12.75">
      <c r="A22" s="23"/>
      <c r="B22" s="123" t="s">
        <v>249</v>
      </c>
      <c r="D22" s="131">
        <v>-28330</v>
      </c>
      <c r="F22" s="130"/>
    </row>
    <row r="23" spans="1:5" ht="12.75">
      <c r="A23" s="1"/>
      <c r="B23" s="4"/>
      <c r="D23" s="125">
        <f>SUM(D18:D22)</f>
        <v>49356334.66</v>
      </c>
      <c r="E23" s="129"/>
    </row>
    <row r="24" spans="1:6" ht="12.75">
      <c r="A24" s="1"/>
      <c r="B24" s="4"/>
      <c r="D24" s="3"/>
      <c r="E24" s="3"/>
      <c r="F24" s="119"/>
    </row>
    <row r="25" ht="12.75">
      <c r="D25" s="3"/>
    </row>
    <row r="26" spans="5:6" ht="12.75">
      <c r="E26" s="3"/>
      <c r="F26" s="3"/>
    </row>
    <row r="27" spans="1:4" ht="12.75">
      <c r="A27" s="1"/>
      <c r="B27" s="4"/>
      <c r="D27" s="119"/>
    </row>
    <row r="28" spans="1:2" ht="12.75">
      <c r="A28" s="1"/>
      <c r="B28" s="4"/>
    </row>
    <row r="29" spans="1:2" ht="12.75">
      <c r="A29" s="1"/>
      <c r="B29" s="4"/>
    </row>
    <row r="30" spans="1:2" ht="12.75">
      <c r="A30" s="1"/>
      <c r="B30" s="4"/>
    </row>
  </sheetData>
  <printOptions/>
  <pageMargins left="0.27" right="0.25" top="1" bottom="1" header="0.5" footer="0.5"/>
  <pageSetup horizontalDpi="600" verticalDpi="600" orientation="landscape" paperSize="9" scale="90" r:id="rId1"/>
  <headerFooter alignWithMargins="0">
    <oddHeader>&amp;LCONSUNTIVO 2011
&amp;CRIEPILOGO CONTRIBUTI CONTO CAPITALE  ASL AL&amp;R&amp;"Arial,Grassetto"REGIONE PIEMONTE
ASL 213  AL</oddHeader>
    <oddFooter>&amp;L&amp;"Arial,Grassetto Corsivo"&amp;D&amp;R&amp;P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C1">
      <selection activeCell="G19" sqref="G19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18</v>
      </c>
    </row>
    <row r="3" spans="1:4" ht="51">
      <c r="A3" s="6" t="s">
        <v>0</v>
      </c>
      <c r="B3" s="7" t="s">
        <v>1</v>
      </c>
      <c r="C3" s="6">
        <v>2004</v>
      </c>
      <c r="D3" s="7" t="s">
        <v>2</v>
      </c>
    </row>
    <row r="4" spans="1:4" s="25" customFormat="1" ht="12.75">
      <c r="A4" t="s">
        <v>11</v>
      </c>
      <c r="B4" s="30" t="s">
        <v>181</v>
      </c>
      <c r="C4"/>
      <c r="D4" s="3">
        <v>785014.46</v>
      </c>
    </row>
    <row r="5" spans="1:4" ht="12.75">
      <c r="A5" s="1"/>
      <c r="B5" s="4"/>
      <c r="D5" s="3">
        <v>0</v>
      </c>
    </row>
    <row r="6" spans="1:4" ht="12.75">
      <c r="A6" s="1"/>
      <c r="B6" s="4"/>
      <c r="D6" s="3">
        <v>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4</v>
      </c>
      <c r="B8" s="9"/>
      <c r="C8" s="10"/>
      <c r="D8" s="2">
        <v>785014.46</v>
      </c>
    </row>
    <row r="9" spans="1:2" ht="12.75">
      <c r="A9" s="1"/>
      <c r="B9" s="4"/>
    </row>
    <row r="10" spans="1:2" ht="12.75">
      <c r="A10" s="1"/>
      <c r="B10" s="5" t="s">
        <v>234</v>
      </c>
    </row>
    <row r="11" spans="1:6" ht="51">
      <c r="A11" s="11" t="s">
        <v>0</v>
      </c>
      <c r="B11" s="12" t="s">
        <v>1</v>
      </c>
      <c r="C11" s="11"/>
      <c r="D11" s="11" t="s">
        <v>236</v>
      </c>
      <c r="E11" s="11" t="s">
        <v>235</v>
      </c>
      <c r="F11" s="11" t="s">
        <v>3</v>
      </c>
    </row>
    <row r="12" spans="1:6" s="25" customFormat="1" ht="11.25" customHeight="1">
      <c r="A12" t="s">
        <v>11</v>
      </c>
      <c r="B12" s="30" t="s">
        <v>181</v>
      </c>
      <c r="C12" s="29"/>
      <c r="D12" s="33">
        <v>0</v>
      </c>
      <c r="E12" s="33">
        <v>100000</v>
      </c>
      <c r="F12" s="2">
        <v>100000</v>
      </c>
    </row>
    <row r="13" spans="1:6" s="25" customFormat="1" ht="12.75">
      <c r="A13" s="29"/>
      <c r="B13" s="30"/>
      <c r="C13" s="29"/>
      <c r="D13" s="3">
        <v>0</v>
      </c>
      <c r="E13" s="3">
        <v>0</v>
      </c>
      <c r="F13" s="2">
        <v>0</v>
      </c>
    </row>
    <row r="14" spans="1:6" ht="12.75">
      <c r="A14" s="1"/>
      <c r="B14" s="4"/>
      <c r="D14" s="3">
        <v>0</v>
      </c>
      <c r="E14" s="3">
        <v>0</v>
      </c>
      <c r="F14" s="2">
        <v>0</v>
      </c>
    </row>
    <row r="15" spans="1:6" ht="13.5" thickBot="1">
      <c r="A15" s="1"/>
      <c r="B15" s="4"/>
      <c r="D15" s="3">
        <v>0</v>
      </c>
      <c r="E15" s="3">
        <v>0</v>
      </c>
      <c r="F15" s="2">
        <v>0</v>
      </c>
    </row>
    <row r="16" spans="1:6" ht="18" customHeight="1" thickBot="1">
      <c r="A16" s="13" t="s">
        <v>5</v>
      </c>
      <c r="B16" s="14"/>
      <c r="C16" s="31"/>
      <c r="D16" s="15">
        <v>0</v>
      </c>
      <c r="E16" s="15">
        <v>100000</v>
      </c>
      <c r="F16" s="15">
        <v>100000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237</v>
      </c>
    </row>
    <row r="19" spans="1:4" ht="51">
      <c r="A19" s="18" t="s">
        <v>0</v>
      </c>
      <c r="B19" s="19" t="s">
        <v>237</v>
      </c>
      <c r="C19" s="20"/>
      <c r="D19" s="20" t="s">
        <v>2</v>
      </c>
    </row>
    <row r="20" spans="1:4" s="25" customFormat="1" ht="12.75">
      <c r="A20" t="s">
        <v>11</v>
      </c>
      <c r="B20" s="30" t="s">
        <v>181</v>
      </c>
      <c r="C20" s="29"/>
      <c r="D20" s="3">
        <v>685014.46</v>
      </c>
    </row>
    <row r="21" spans="1:4" s="25" customFormat="1" ht="12.75">
      <c r="A21" s="27"/>
      <c r="B21" s="28"/>
      <c r="C21" s="29"/>
      <c r="D21" s="3">
        <v>0</v>
      </c>
    </row>
    <row r="22" spans="1:4" ht="12.75">
      <c r="A22" s="1"/>
      <c r="B22" s="4"/>
      <c r="D22" s="3">
        <v>0</v>
      </c>
    </row>
    <row r="23" spans="1:4" ht="13.5" thickBot="1">
      <c r="A23" s="1"/>
      <c r="B23" s="4"/>
      <c r="D23" s="3">
        <v>0</v>
      </c>
    </row>
    <row r="24" spans="1:4" ht="13.5" thickBot="1">
      <c r="A24" s="21" t="s">
        <v>241</v>
      </c>
      <c r="B24" s="22"/>
      <c r="C24" s="25"/>
      <c r="D24" s="17">
        <v>685014.46</v>
      </c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2011&amp;CCONTRIBUTI CONTO CAPITALE EX ASL 20_ANNO 2004&amp;R&amp;"Arial,Grassetto Corsivo"REGIONE PIEMONTE
ASL  213 AL</oddHeader>
    <oddFooter>&amp;L&amp;"Arial,Grassetto"&amp;D&amp;R&amp;P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2">
      <selection activeCell="A13" sqref="A13"/>
    </sheetView>
  </sheetViews>
  <sheetFormatPr defaultColWidth="9.140625" defaultRowHeight="12.75"/>
  <cols>
    <col min="1" max="1" width="17.71093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  <col min="7" max="7" width="10.140625" style="0" bestFit="1" customWidth="1"/>
  </cols>
  <sheetData>
    <row r="2" spans="1:2" ht="12.75">
      <c r="A2" s="1"/>
      <c r="B2" s="5" t="s">
        <v>24</v>
      </c>
    </row>
    <row r="3" spans="1:4" ht="51">
      <c r="A3" s="6" t="s">
        <v>0</v>
      </c>
      <c r="B3" s="7" t="s">
        <v>1</v>
      </c>
      <c r="C3" s="6">
        <v>2002</v>
      </c>
      <c r="D3" s="7" t="s">
        <v>2</v>
      </c>
    </row>
    <row r="4" spans="1:4" s="25" customFormat="1" ht="12.75">
      <c r="A4" t="s">
        <v>10</v>
      </c>
      <c r="B4" s="4" t="s">
        <v>177</v>
      </c>
      <c r="C4"/>
      <c r="D4" s="3">
        <v>3098741.39</v>
      </c>
    </row>
    <row r="5" spans="1:4" ht="12.75">
      <c r="A5" t="s">
        <v>10</v>
      </c>
      <c r="B5" s="4" t="s">
        <v>176</v>
      </c>
      <c r="D5" s="3">
        <v>10329137.98</v>
      </c>
    </row>
    <row r="6" spans="1:6" ht="12.75">
      <c r="A6" t="s">
        <v>10</v>
      </c>
      <c r="B6" s="4" t="s">
        <v>178</v>
      </c>
      <c r="D6" s="3">
        <v>1807599.15</v>
      </c>
      <c r="E6" s="3"/>
      <c r="F6" s="3"/>
    </row>
    <row r="7" spans="1:4" ht="13.5" thickBot="1">
      <c r="A7" t="s">
        <v>10</v>
      </c>
      <c r="B7" s="4" t="s">
        <v>179</v>
      </c>
      <c r="D7" s="3">
        <v>4957986.23</v>
      </c>
    </row>
    <row r="8" spans="1:4" ht="13.5" thickBot="1">
      <c r="A8" s="8" t="s">
        <v>4</v>
      </c>
      <c r="B8" s="9"/>
      <c r="C8" s="10"/>
      <c r="D8" s="2">
        <f>SUM(D4:D7)</f>
        <v>20193464.75</v>
      </c>
    </row>
    <row r="9" spans="1:2" ht="12.75">
      <c r="A9" s="1"/>
      <c r="B9" s="4"/>
    </row>
    <row r="10" spans="1:2" ht="12.75">
      <c r="A10" s="1"/>
      <c r="B10" s="5" t="s">
        <v>234</v>
      </c>
    </row>
    <row r="11" spans="1:6" ht="51">
      <c r="A11" s="11" t="s">
        <v>0</v>
      </c>
      <c r="B11" s="12" t="s">
        <v>1</v>
      </c>
      <c r="C11" s="11"/>
      <c r="D11" s="11" t="s">
        <v>236</v>
      </c>
      <c r="E11" s="11" t="s">
        <v>235</v>
      </c>
      <c r="F11" s="11" t="s">
        <v>3</v>
      </c>
    </row>
    <row r="12" spans="1:7" s="25" customFormat="1" ht="11.25" customHeight="1">
      <c r="A12" t="s">
        <v>10</v>
      </c>
      <c r="B12" s="4" t="s">
        <v>177</v>
      </c>
      <c r="C12" s="29"/>
      <c r="D12" s="93"/>
      <c r="E12" s="94">
        <v>2473481</v>
      </c>
      <c r="F12" s="94">
        <f>+D12+E12</f>
        <v>2473481</v>
      </c>
      <c r="G12" s="3"/>
    </row>
    <row r="13" spans="1:6" s="25" customFormat="1" ht="12.75">
      <c r="A13" t="s">
        <v>10</v>
      </c>
      <c r="B13" s="4" t="s">
        <v>176</v>
      </c>
      <c r="C13" s="29"/>
      <c r="D13" s="93">
        <v>2678760.23</v>
      </c>
      <c r="E13" s="94">
        <v>5523793</v>
      </c>
      <c r="F13" s="94">
        <f>+D13+E13</f>
        <v>8202553.23</v>
      </c>
    </row>
    <row r="14" spans="1:6" ht="12.75">
      <c r="A14" t="s">
        <v>10</v>
      </c>
      <c r="B14" s="4" t="s">
        <v>180</v>
      </c>
      <c r="D14" s="93"/>
      <c r="E14" s="94">
        <v>1521858</v>
      </c>
      <c r="F14" s="3">
        <f>+D14+E14</f>
        <v>1521858</v>
      </c>
    </row>
    <row r="15" spans="1:7" ht="13.5" thickBot="1">
      <c r="A15" t="s">
        <v>10</v>
      </c>
      <c r="B15" s="4" t="s">
        <v>179</v>
      </c>
      <c r="D15" s="93">
        <v>404972</v>
      </c>
      <c r="E15" s="94">
        <v>4553014</v>
      </c>
      <c r="F15" s="94">
        <f>+D15+E15</f>
        <v>4957986</v>
      </c>
      <c r="G15" s="3"/>
    </row>
    <row r="16" spans="1:7" ht="18" customHeight="1" thickBot="1">
      <c r="A16" s="13" t="s">
        <v>5</v>
      </c>
      <c r="B16" s="14"/>
      <c r="C16" s="31"/>
      <c r="D16" s="15">
        <f>SUM(D12:D15)</f>
        <v>3083732.23</v>
      </c>
      <c r="E16" s="15">
        <f>SUM(E12:E15)</f>
        <v>14072146</v>
      </c>
      <c r="F16" s="15">
        <f>SUM(F12:F15)</f>
        <v>17155878.23</v>
      </c>
      <c r="G16" s="114"/>
    </row>
    <row r="17" spans="1:6" ht="12.75">
      <c r="A17" s="1"/>
      <c r="B17" s="4"/>
      <c r="D17" s="3"/>
      <c r="E17" s="3"/>
      <c r="F17" s="3"/>
    </row>
    <row r="18" spans="1:6" ht="12.75">
      <c r="A18" s="1"/>
      <c r="B18" s="5" t="s">
        <v>237</v>
      </c>
      <c r="F18" s="34"/>
    </row>
    <row r="19" spans="1:6" ht="51">
      <c r="A19" s="18" t="s">
        <v>0</v>
      </c>
      <c r="B19" s="19" t="s">
        <v>237</v>
      </c>
      <c r="C19" s="20"/>
      <c r="D19" s="20" t="s">
        <v>2</v>
      </c>
      <c r="F19" s="3"/>
    </row>
    <row r="20" spans="1:6" s="25" customFormat="1" ht="12.75">
      <c r="A20" t="s">
        <v>10</v>
      </c>
      <c r="B20" s="4" t="s">
        <v>177</v>
      </c>
      <c r="C20" s="29"/>
      <c r="D20" s="3">
        <v>625260.06</v>
      </c>
      <c r="F20" s="38"/>
    </row>
    <row r="21" spans="1:6" s="25" customFormat="1" ht="12.75">
      <c r="A21" t="s">
        <v>10</v>
      </c>
      <c r="B21" s="4" t="s">
        <v>176</v>
      </c>
      <c r="C21" s="29"/>
      <c r="D21" s="3">
        <f>+D5-F13</f>
        <v>2126584.75</v>
      </c>
      <c r="F21" s="38"/>
    </row>
    <row r="22" spans="1:7" ht="13.5" thickBot="1">
      <c r="A22" t="s">
        <v>10</v>
      </c>
      <c r="B22" s="4" t="s">
        <v>178</v>
      </c>
      <c r="D22" s="3">
        <v>285740.91</v>
      </c>
      <c r="G22" s="37"/>
    </row>
    <row r="23" spans="1:6" ht="13.5" thickBot="1">
      <c r="A23" s="21" t="s">
        <v>241</v>
      </c>
      <c r="B23" s="22"/>
      <c r="C23" s="25"/>
      <c r="D23" s="17">
        <f>SUM(D20:D22)</f>
        <v>3037585.72</v>
      </c>
      <c r="F23" s="37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87"/>
    </row>
    <row r="26" spans="1:4" s="25" customFormat="1" ht="12.75">
      <c r="A26" s="23"/>
      <c r="B26" s="24"/>
      <c r="D26" s="39"/>
    </row>
    <row r="27" spans="1:4" s="25" customFormat="1" ht="12.75">
      <c r="A27" s="23"/>
      <c r="B27" s="24"/>
      <c r="D27" s="39"/>
    </row>
    <row r="28" spans="1:4" s="25" customFormat="1" ht="12.75">
      <c r="A28" s="23"/>
      <c r="B28" s="24"/>
      <c r="D28" s="39"/>
    </row>
    <row r="29" spans="1:4" s="25" customFormat="1" ht="12.75">
      <c r="A29" s="23"/>
      <c r="B29" s="24"/>
      <c r="D29" s="39"/>
    </row>
    <row r="30" spans="1:4" s="25" customFormat="1" ht="12.75">
      <c r="A30" s="23"/>
      <c r="B30" s="24"/>
      <c r="D30" s="39"/>
    </row>
    <row r="31" spans="1:4" s="25" customFormat="1" ht="12.75">
      <c r="A31" s="23"/>
      <c r="B31" s="24"/>
      <c r="D31" s="26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
&amp;CCONTRIBUTI CONTO CAPITALE EX ASL 20_ANNO 2002&amp;R&amp;"Arial,Grassetto Corsivo"REGIONE PIEMONTE
ASL 213 AL</oddHeader>
    <oddFooter>&amp;L&amp;"Arial,Grassetto"&amp;D&amp;R&amp;P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40"/>
  <sheetViews>
    <sheetView workbookViewId="0" topLeftCell="A1">
      <selection activeCell="A25" sqref="A25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0.7109375" style="0" customWidth="1"/>
    <col min="4" max="4" width="12.8515625" style="0" customWidth="1"/>
    <col min="5" max="5" width="11.140625" style="0" customWidth="1"/>
    <col min="6" max="6" width="10.8515625" style="0" customWidth="1"/>
  </cols>
  <sheetData>
    <row r="2" spans="1:2" ht="12.75">
      <c r="A2" s="1"/>
      <c r="B2" s="5" t="s">
        <v>9</v>
      </c>
    </row>
    <row r="3" spans="1:4" ht="51">
      <c r="A3" s="6" t="s">
        <v>0</v>
      </c>
      <c r="B3" s="7" t="s">
        <v>1</v>
      </c>
      <c r="C3" s="6" t="s">
        <v>6</v>
      </c>
      <c r="D3" s="7" t="s">
        <v>2</v>
      </c>
    </row>
    <row r="4" spans="1:4" s="25" customFormat="1" ht="25.5">
      <c r="A4" s="41" t="s">
        <v>25</v>
      </c>
      <c r="B4" s="4" t="s">
        <v>185</v>
      </c>
      <c r="C4" s="29">
        <v>1997</v>
      </c>
      <c r="D4" s="3">
        <v>2478993.12</v>
      </c>
    </row>
    <row r="5" spans="1:4" ht="25.5">
      <c r="A5" s="41" t="s">
        <v>25</v>
      </c>
      <c r="B5" s="4" t="s">
        <v>186</v>
      </c>
      <c r="C5" s="29">
        <v>1997</v>
      </c>
      <c r="D5" s="3">
        <v>1394433.63</v>
      </c>
    </row>
    <row r="6" spans="1:4" ht="25.5">
      <c r="A6" s="41" t="s">
        <v>26</v>
      </c>
      <c r="B6" s="4" t="s">
        <v>187</v>
      </c>
      <c r="C6" s="29">
        <v>1997</v>
      </c>
      <c r="D6" s="3">
        <v>1536459.27</v>
      </c>
    </row>
    <row r="7" spans="1:4" ht="26.25" thickBot="1">
      <c r="A7" s="41" t="s">
        <v>10</v>
      </c>
      <c r="B7" s="4" t="s">
        <v>188</v>
      </c>
      <c r="C7" s="29">
        <v>2001</v>
      </c>
      <c r="D7" s="3">
        <v>1704307.77</v>
      </c>
    </row>
    <row r="8" spans="1:4" ht="13.5" thickBot="1">
      <c r="A8" s="8" t="s">
        <v>4</v>
      </c>
      <c r="B8" s="9"/>
      <c r="C8" s="10"/>
      <c r="D8" s="2">
        <v>7114193.789999999</v>
      </c>
    </row>
    <row r="9" spans="1:2" ht="12.75">
      <c r="A9" s="1"/>
      <c r="B9" s="4"/>
    </row>
    <row r="10" spans="1:2" ht="12.75">
      <c r="A10" s="1"/>
      <c r="B10" s="5" t="s">
        <v>234</v>
      </c>
    </row>
    <row r="11" spans="1:6" ht="63.75">
      <c r="A11" s="11" t="s">
        <v>0</v>
      </c>
      <c r="B11" s="12" t="s">
        <v>1</v>
      </c>
      <c r="C11" s="11" t="s">
        <v>6</v>
      </c>
      <c r="D11" s="11" t="s">
        <v>236</v>
      </c>
      <c r="E11" s="11" t="s">
        <v>235</v>
      </c>
      <c r="F11" s="11" t="s">
        <v>3</v>
      </c>
    </row>
    <row r="12" spans="1:6" s="25" customFormat="1" ht="11.25" customHeight="1">
      <c r="A12" t="s">
        <v>25</v>
      </c>
      <c r="B12" s="4" t="s">
        <v>185</v>
      </c>
      <c r="C12" s="29"/>
      <c r="D12" s="3"/>
      <c r="E12" s="3">
        <v>2231093.79</v>
      </c>
      <c r="F12" s="2">
        <f>+E12+D12</f>
        <v>2231093.79</v>
      </c>
    </row>
    <row r="13" spans="1:6" s="25" customFormat="1" ht="12.75">
      <c r="A13" t="s">
        <v>25</v>
      </c>
      <c r="B13" s="4" t="s">
        <v>189</v>
      </c>
      <c r="C13" s="29"/>
      <c r="D13" s="3"/>
      <c r="E13" s="3">
        <v>1254990.27</v>
      </c>
      <c r="F13" s="2">
        <f>+E13+D13</f>
        <v>1254990.27</v>
      </c>
    </row>
    <row r="14" spans="1:6" ht="12.75">
      <c r="A14" t="s">
        <v>26</v>
      </c>
      <c r="B14" s="4" t="s">
        <v>187</v>
      </c>
      <c r="D14" s="3"/>
      <c r="E14" s="3">
        <v>1521585.2</v>
      </c>
      <c r="F14" s="2">
        <f>+E14+D14</f>
        <v>1521585.2</v>
      </c>
    </row>
    <row r="15" spans="1:6" ht="13.5" thickBot="1">
      <c r="A15" t="s">
        <v>10</v>
      </c>
      <c r="B15" s="4" t="s">
        <v>190</v>
      </c>
      <c r="D15" s="3"/>
      <c r="E15" s="3">
        <f>104828+1591236.71</f>
        <v>1696064.71</v>
      </c>
      <c r="F15" s="2">
        <f>+E15+D15</f>
        <v>1696064.71</v>
      </c>
    </row>
    <row r="16" spans="1:7" ht="18" customHeight="1" thickBot="1">
      <c r="A16" s="13" t="s">
        <v>5</v>
      </c>
      <c r="B16" s="14"/>
      <c r="C16" s="31"/>
      <c r="D16" s="15">
        <f>SUM(D12:D15)</f>
        <v>0</v>
      </c>
      <c r="E16" s="15">
        <f>SUM(E12:E15)</f>
        <v>6703733.97</v>
      </c>
      <c r="F16" s="15">
        <f>SUM(F12:F15)</f>
        <v>6703733.97</v>
      </c>
      <c r="G16" s="17"/>
    </row>
    <row r="17" spans="1:6" ht="12.75">
      <c r="A17" s="1"/>
      <c r="B17" s="4"/>
      <c r="D17" s="3"/>
      <c r="E17" s="3"/>
      <c r="F17" s="3"/>
    </row>
    <row r="18" spans="1:6" ht="12.75">
      <c r="A18" s="1"/>
      <c r="B18" s="5" t="s">
        <v>237</v>
      </c>
      <c r="F18" s="34"/>
    </row>
    <row r="19" spans="1:6" ht="51">
      <c r="A19" s="18" t="s">
        <v>0</v>
      </c>
      <c r="B19" s="19" t="s">
        <v>237</v>
      </c>
      <c r="C19" s="20" t="s">
        <v>6</v>
      </c>
      <c r="D19" s="20" t="s">
        <v>2</v>
      </c>
      <c r="F19" s="3"/>
    </row>
    <row r="20" spans="1:4" s="25" customFormat="1" ht="12.75">
      <c r="A20" t="s">
        <v>25</v>
      </c>
      <c r="B20" s="4" t="s">
        <v>185</v>
      </c>
      <c r="C20" s="29">
        <v>1997</v>
      </c>
      <c r="D20" s="3">
        <f>+D4-F12</f>
        <v>247899.33000000007</v>
      </c>
    </row>
    <row r="21" spans="1:4" s="25" customFormat="1" ht="12.75">
      <c r="A21" t="s">
        <v>25</v>
      </c>
      <c r="B21" s="4" t="s">
        <v>191</v>
      </c>
      <c r="C21" s="29">
        <v>1997</v>
      </c>
      <c r="D21" s="3">
        <f>+D5-F13</f>
        <v>139443.35999999987</v>
      </c>
    </row>
    <row r="22" spans="1:6" ht="12.75">
      <c r="A22" t="s">
        <v>26</v>
      </c>
      <c r="B22" s="4" t="s">
        <v>192</v>
      </c>
      <c r="C22" s="29">
        <v>1997</v>
      </c>
      <c r="D22" s="3">
        <f>+D6-F14</f>
        <v>14874.070000000065</v>
      </c>
      <c r="E22" s="25"/>
      <c r="F22" s="25"/>
    </row>
    <row r="23" spans="1:4" ht="13.5" thickBot="1">
      <c r="A23" t="s">
        <v>10</v>
      </c>
      <c r="B23" s="4" t="s">
        <v>193</v>
      </c>
      <c r="C23" s="29">
        <v>2000</v>
      </c>
      <c r="D23" s="3">
        <f>+D7-F15</f>
        <v>8243.060000000056</v>
      </c>
    </row>
    <row r="24" spans="1:4" ht="13.5" thickBot="1">
      <c r="A24" s="21" t="s">
        <v>241</v>
      </c>
      <c r="B24" s="22"/>
      <c r="C24" s="25"/>
      <c r="D24" s="17">
        <f>SUM(D20:D23)</f>
        <v>410459.82000000007</v>
      </c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
&amp;CCONTRIBUTI CONTO CAPITALE EX ASL 20_ANNO 2001 E PREC.&amp;R&amp;"Arial,Grassetto Corsivo"REGIONE PIEMONTE
ASL 213  AL</oddHeader>
    <oddFooter>&amp;L&amp;"Arial,Grassetto"&amp;D&amp;R&amp;P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B7">
      <selection activeCell="C17" sqref="C17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  <col min="7" max="7" width="10.140625" style="0" bestFit="1" customWidth="1"/>
  </cols>
  <sheetData>
    <row r="2" spans="1:2" ht="12.75">
      <c r="A2" s="1"/>
      <c r="B2" s="5" t="s">
        <v>8</v>
      </c>
    </row>
    <row r="3" spans="1:4" ht="26.25" thickBot="1">
      <c r="A3" s="6"/>
      <c r="B3" s="7"/>
      <c r="C3" s="6" t="s">
        <v>20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+'cont. reg cap ass_ 2001eprec-20'!D8+'cont. reg  c_capit asseg2002-20'!D8+'cont. reg  c_capit asseg2004-20'!D8+'cont. reg  c_capit asseg2005-20'!D8+'cont .reg  c_capit asseg2006-20'!D8+'cont. reg  c_capit asseg2007-20'!D7</f>
        <v>31772450.68</v>
      </c>
    </row>
    <row r="5" spans="1:2" ht="12.75">
      <c r="A5" s="1"/>
      <c r="B5" s="4"/>
    </row>
    <row r="6" spans="1:2" ht="12.75">
      <c r="A6" s="1"/>
      <c r="B6" s="5" t="s">
        <v>21</v>
      </c>
    </row>
    <row r="7" spans="1:6" ht="39" thickBot="1">
      <c r="A7" s="11"/>
      <c r="B7" s="12"/>
      <c r="C7" s="11"/>
      <c r="D7" s="11" t="s">
        <v>236</v>
      </c>
      <c r="E7" s="11" t="s">
        <v>235</v>
      </c>
      <c r="F7" s="11" t="s">
        <v>7</v>
      </c>
    </row>
    <row r="8" spans="1:7" ht="18" customHeight="1" thickBot="1">
      <c r="A8" s="13" t="s">
        <v>5</v>
      </c>
      <c r="B8" s="14"/>
      <c r="C8" s="31"/>
      <c r="D8" s="15">
        <f>+'cont. reg  c_capit asseg2007-20'!D14+'cont .reg  c_capit asseg2006-20'!D16+'cont. reg  c_capit asseg2005-20'!D16+'cont. reg  c_capit asseg2004-20'!D16+'cont. reg  c_capit asseg2002-20'!D16+'cont. reg cap ass_ 2001eprec-20'!D16</f>
        <v>3383018.98</v>
      </c>
      <c r="E8" s="16">
        <f>+'cont. reg  c_capit asseg2007-20'!E14+'cont .reg  c_capit asseg2006-20'!E16+'cont. reg  c_capit asseg2005-20'!E16+'cont. reg  c_capit asseg2004-20'!E16+'cont. reg  c_capit asseg2002-20'!E16+'cont. reg cap ass_ 2001eprec-20'!F16</f>
        <v>21855888.27</v>
      </c>
      <c r="F8" s="17">
        <f>+'cont. reg  c_capit asseg2007-20'!F14+'cont .reg  c_capit asseg2006-20'!F16+'cont. reg  c_capit asseg2005-20'!F16+'cont. reg  c_capit asseg2004-20'!F16+'cont. reg  c_capit asseg2002-20'!F16+'cont. reg cap ass_ 2001eprec-20'!F16</f>
        <v>25238907.25</v>
      </c>
      <c r="G8" s="3"/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237</v>
      </c>
    </row>
    <row r="11" spans="1:4" ht="13.5" thickBot="1">
      <c r="A11" s="1"/>
      <c r="B11" s="4"/>
      <c r="D11" s="3"/>
    </row>
    <row r="12" spans="1:4" ht="13.5" thickBot="1">
      <c r="A12" s="21" t="s">
        <v>241</v>
      </c>
      <c r="B12" s="22"/>
      <c r="C12" s="25"/>
      <c r="D12" s="17">
        <f>+'cont. reg  c_capit asseg2007-20'!D22+'cont .reg  c_capit asseg2006-20'!D23+'cont. reg  c_capit asseg2005-20'!D24+'cont. reg  c_capit asseg2004-20'!D24+'cont. reg  c_capit asseg2002-20'!D23+'cont. reg cap ass_ 2001eprec-20'!D24</f>
        <v>6533542.420000001</v>
      </c>
    </row>
    <row r="13" spans="1:5" s="25" customFormat="1" ht="12.75">
      <c r="A13" s="23"/>
      <c r="B13" s="24"/>
      <c r="D13" s="26"/>
      <c r="E13" s="69"/>
    </row>
    <row r="14" spans="1:4" s="25" customFormat="1" ht="12.75">
      <c r="A14" s="23"/>
      <c r="B14" s="24"/>
      <c r="D14" s="87"/>
    </row>
    <row r="15" spans="1:4" s="25" customFormat="1" ht="12.75">
      <c r="A15" s="23"/>
      <c r="B15" s="24"/>
      <c r="D15" s="2"/>
    </row>
    <row r="16" spans="1:5" s="25" customFormat="1" ht="12.75">
      <c r="A16" s="23"/>
      <c r="B16" s="24"/>
      <c r="D16" s="2"/>
      <c r="E16" s="69"/>
    </row>
    <row r="17" spans="1:4" s="25" customFormat="1" ht="12.75">
      <c r="A17" s="23"/>
      <c r="B17" s="24"/>
      <c r="D17" s="2"/>
    </row>
    <row r="18" spans="1:4" s="25" customFormat="1" ht="12.75">
      <c r="A18" s="23"/>
      <c r="B18" s="24"/>
      <c r="D18" s="2"/>
    </row>
    <row r="19" spans="1:4" s="25" customFormat="1" ht="12.75">
      <c r="A19" s="23"/>
      <c r="B19" s="24"/>
      <c r="D19" s="2"/>
    </row>
    <row r="20" spans="1:4" s="25" customFormat="1" ht="12.75">
      <c r="A20" s="23"/>
      <c r="B20" s="24"/>
      <c r="D20" s="2"/>
    </row>
    <row r="21" spans="1:4" ht="12.75">
      <c r="A21" s="1"/>
      <c r="B21" s="4"/>
      <c r="D21" s="3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
&amp;CRIEPILOGO CONTRIBUTI  CONTO CAPITALE EX ASL 20&amp;R&amp;"Arial,Grassetto Corsivo"REGIONE PIEMONTE
ASL 213 AL</oddHeader>
    <oddFooter>&amp;L&amp;"Arial,Grassetto"&amp;D&amp;R&amp;P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C1">
      <selection activeCell="D12" sqref="D12"/>
    </sheetView>
  </sheetViews>
  <sheetFormatPr defaultColWidth="9.140625" defaultRowHeight="12.75"/>
  <cols>
    <col min="1" max="1" width="16.140625" style="0" customWidth="1"/>
    <col min="2" max="2" width="92.7109375" style="0" customWidth="1"/>
    <col min="3" max="3" width="12.421875" style="0" customWidth="1"/>
    <col min="4" max="4" width="13.57421875" style="44" customWidth="1"/>
    <col min="5" max="5" width="13.7109375" style="0" customWidth="1"/>
    <col min="6" max="6" width="14.421875" style="0" customWidth="1"/>
  </cols>
  <sheetData>
    <row r="2" spans="1:2" ht="12.75">
      <c r="A2" s="1"/>
      <c r="B2" s="5" t="s">
        <v>45</v>
      </c>
    </row>
    <row r="3" spans="1:4" ht="51">
      <c r="A3" s="6" t="s">
        <v>0</v>
      </c>
      <c r="B3" s="7" t="s">
        <v>1</v>
      </c>
      <c r="C3" s="6">
        <v>2007</v>
      </c>
      <c r="D3" s="45" t="s">
        <v>2</v>
      </c>
    </row>
    <row r="4" spans="1:4" s="50" customFormat="1" ht="25.5">
      <c r="A4" s="46" t="s">
        <v>46</v>
      </c>
      <c r="B4" s="46" t="s">
        <v>194</v>
      </c>
      <c r="C4" s="48"/>
      <c r="D4" s="49">
        <v>981966</v>
      </c>
    </row>
    <row r="5" spans="1:4" s="52" customFormat="1" ht="12.75">
      <c r="A5" s="51" t="s">
        <v>47</v>
      </c>
      <c r="B5" s="47" t="s">
        <v>196</v>
      </c>
      <c r="D5" s="53">
        <v>1038000</v>
      </c>
    </row>
    <row r="6" spans="1:13" s="25" customFormat="1" ht="26.25" thickBot="1">
      <c r="A6" s="41" t="s">
        <v>95</v>
      </c>
      <c r="B6" s="42" t="s">
        <v>197</v>
      </c>
      <c r="C6" s="40"/>
      <c r="D6" s="116">
        <v>-213000</v>
      </c>
      <c r="E6" s="74"/>
      <c r="F6" s="74"/>
      <c r="G6" s="74"/>
      <c r="H6" s="74"/>
      <c r="I6" s="74"/>
      <c r="J6" s="74"/>
      <c r="K6" s="74"/>
      <c r="L6" s="74"/>
      <c r="M6" s="74"/>
    </row>
    <row r="7" spans="1:4" ht="13.5" thickBot="1">
      <c r="A7" s="8" t="s">
        <v>4</v>
      </c>
      <c r="B7" s="9"/>
      <c r="C7" s="10"/>
      <c r="D7" s="54">
        <f>SUM(D4:D6)</f>
        <v>1806966</v>
      </c>
    </row>
    <row r="8" spans="1:2" ht="12.75">
      <c r="A8" s="1"/>
      <c r="B8" s="4"/>
    </row>
    <row r="9" spans="1:2" ht="12.75">
      <c r="A9" s="1"/>
      <c r="B9" s="5" t="s">
        <v>234</v>
      </c>
    </row>
    <row r="10" spans="1:6" ht="51">
      <c r="A10" s="11" t="s">
        <v>0</v>
      </c>
      <c r="B10" s="12" t="s">
        <v>1</v>
      </c>
      <c r="C10" s="11">
        <v>2007</v>
      </c>
      <c r="D10" s="55" t="s">
        <v>236</v>
      </c>
      <c r="E10" s="11" t="s">
        <v>235</v>
      </c>
      <c r="F10" s="11" t="s">
        <v>3</v>
      </c>
    </row>
    <row r="11" spans="1:6" s="25" customFormat="1" ht="29.25" customHeight="1">
      <c r="A11" s="48" t="s">
        <v>46</v>
      </c>
      <c r="B11" s="46" t="s">
        <v>195</v>
      </c>
      <c r="C11" s="29"/>
      <c r="D11" s="66"/>
      <c r="E11" s="66">
        <v>981966</v>
      </c>
      <c r="F11" s="2">
        <f>+D11+E11</f>
        <v>981966</v>
      </c>
    </row>
    <row r="12" spans="1:6" s="25" customFormat="1" ht="13.5" thickBot="1">
      <c r="A12" s="56" t="s">
        <v>47</v>
      </c>
      <c r="B12" s="47" t="s">
        <v>198</v>
      </c>
      <c r="C12" s="29"/>
      <c r="D12" s="44">
        <v>0</v>
      </c>
      <c r="E12" s="3">
        <v>0</v>
      </c>
      <c r="F12" s="2">
        <f>SUM(D12:E12)</f>
        <v>0</v>
      </c>
    </row>
    <row r="13" spans="1:7" ht="18" customHeight="1" thickBot="1">
      <c r="A13" s="13" t="s">
        <v>5</v>
      </c>
      <c r="B13" s="14"/>
      <c r="C13" s="31"/>
      <c r="D13" s="16">
        <f>SUM(D11:D12)</f>
        <v>0</v>
      </c>
      <c r="E13" s="16">
        <f>SUM(E11:E12)</f>
        <v>981966</v>
      </c>
      <c r="F13" s="17">
        <f>D13+E13</f>
        <v>981966</v>
      </c>
      <c r="G13" s="3"/>
    </row>
    <row r="14" spans="1:6" ht="12.75">
      <c r="A14" s="1"/>
      <c r="B14" s="4"/>
      <c r="E14" s="3"/>
      <c r="F14" s="3"/>
    </row>
    <row r="15" spans="1:2" ht="12.75">
      <c r="A15" s="1"/>
      <c r="B15" s="5" t="s">
        <v>237</v>
      </c>
    </row>
    <row r="16" spans="1:5" ht="51">
      <c r="A16" s="18" t="s">
        <v>0</v>
      </c>
      <c r="B16" s="19" t="s">
        <v>237</v>
      </c>
      <c r="C16" s="20">
        <v>2007</v>
      </c>
      <c r="D16" s="58" t="s">
        <v>2</v>
      </c>
      <c r="E16" s="3"/>
    </row>
    <row r="17" spans="1:4" s="25" customFormat="1" ht="12.75">
      <c r="A17" s="46"/>
      <c r="B17" s="47"/>
      <c r="C17" s="29"/>
      <c r="D17" s="44"/>
    </row>
    <row r="18" spans="1:4" s="25" customFormat="1" ht="13.5" thickBot="1">
      <c r="A18" s="51" t="s">
        <v>47</v>
      </c>
      <c r="B18" s="47" t="s">
        <v>198</v>
      </c>
      <c r="C18" s="29"/>
      <c r="D18" s="44">
        <v>825000</v>
      </c>
    </row>
    <row r="19" spans="1:4" ht="13.5" thickBot="1">
      <c r="A19" s="21" t="s">
        <v>241</v>
      </c>
      <c r="B19" s="22"/>
      <c r="C19" s="25"/>
      <c r="D19" s="59">
        <f>SUM(D17:D18)</f>
        <v>825000</v>
      </c>
    </row>
    <row r="20" spans="1:4" s="25" customFormat="1" ht="12.75">
      <c r="A20" s="23"/>
      <c r="B20" s="24"/>
      <c r="D20" s="60"/>
    </row>
    <row r="21" spans="1:4" s="25" customFormat="1" ht="12.75">
      <c r="A21" s="23"/>
      <c r="B21" s="24"/>
      <c r="D21" s="60"/>
    </row>
    <row r="22" spans="1:4" s="25" customFormat="1" ht="12.75">
      <c r="A22" s="23"/>
      <c r="B22" s="24"/>
      <c r="D22" s="60"/>
    </row>
    <row r="23" spans="1:4" s="25" customFormat="1" ht="12.75">
      <c r="A23" s="23"/>
      <c r="B23" s="24"/>
      <c r="D23" s="60"/>
    </row>
    <row r="24" spans="1:4" s="25" customFormat="1" ht="12.75">
      <c r="A24" s="23"/>
      <c r="B24" s="24"/>
      <c r="D24" s="60"/>
    </row>
    <row r="25" spans="1:4" s="25" customFormat="1" ht="12.75">
      <c r="A25" s="23"/>
      <c r="B25" s="24"/>
      <c r="D25" s="60"/>
    </row>
    <row r="26" spans="1:4" s="25" customFormat="1" ht="12.75">
      <c r="A26" s="23"/>
      <c r="B26" s="24"/>
      <c r="D26" s="60"/>
    </row>
    <row r="27" spans="1:4" s="25" customFormat="1" ht="12.75">
      <c r="A27" s="23"/>
      <c r="B27" s="24"/>
      <c r="D27" s="60"/>
    </row>
    <row r="28" spans="1:2" ht="12.75">
      <c r="A28" s="1"/>
      <c r="B28" s="4"/>
    </row>
    <row r="29" spans="1:2" ht="12.75">
      <c r="A29" s="1"/>
      <c r="B29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  <row r="35" spans="1:2" ht="12.75">
      <c r="A35" s="1"/>
      <c r="B35" s="4"/>
    </row>
  </sheetData>
  <printOptions/>
  <pageMargins left="0.39" right="0.25" top="1" bottom="1" header="0.5" footer="0.5"/>
  <pageSetup horizontalDpi="600" verticalDpi="600" orientation="landscape" paperSize="9" scale="85" r:id="rId1"/>
  <headerFooter alignWithMargins="0">
    <oddHeader>&amp;LCONSUNTIVO 2011
&amp;CCONTRIBUTI CONTO CAPITALE EX ASL 22_ANNO 2007&amp;R&amp;"Arial,Grassetto Corsivo"REGIONE PIEMONTE 
ASL  213 AL</oddHeader>
    <oddFooter>&amp;L&amp;"Arial,Grassetto"13/04/2010
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A19" sqref="A19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45</v>
      </c>
    </row>
    <row r="3" spans="1:4" ht="51">
      <c r="A3" s="6" t="s">
        <v>0</v>
      </c>
      <c r="B3" s="7" t="s">
        <v>1</v>
      </c>
      <c r="C3" s="6">
        <v>2006</v>
      </c>
      <c r="D3" s="7" t="s">
        <v>2</v>
      </c>
    </row>
    <row r="4" spans="1:4" s="25" customFormat="1" ht="25.5">
      <c r="A4" s="29" t="s">
        <v>48</v>
      </c>
      <c r="B4" s="29" t="s">
        <v>199</v>
      </c>
      <c r="C4" s="29"/>
      <c r="D4" s="44">
        <v>681516</v>
      </c>
    </row>
    <row r="5" spans="1:4" ht="26.25" thickBot="1">
      <c r="A5" s="29" t="s">
        <v>49</v>
      </c>
      <c r="B5" s="29" t="s">
        <v>200</v>
      </c>
      <c r="D5" s="44">
        <v>408910</v>
      </c>
    </row>
    <row r="6" spans="1:4" ht="13.5" thickBot="1">
      <c r="A6" s="8" t="s">
        <v>4</v>
      </c>
      <c r="B6" s="9"/>
      <c r="C6" s="10"/>
      <c r="D6" s="54">
        <f>SUM(D4:D5)</f>
        <v>1090426</v>
      </c>
    </row>
    <row r="7" spans="1:2" ht="12.75">
      <c r="A7" s="1"/>
      <c r="B7" s="4"/>
    </row>
    <row r="8" spans="1:2" ht="12.75">
      <c r="A8" s="1"/>
      <c r="B8" s="5" t="s">
        <v>234</v>
      </c>
    </row>
    <row r="9" spans="1:6" ht="51">
      <c r="A9" s="11" t="s">
        <v>0</v>
      </c>
      <c r="B9" s="12" t="s">
        <v>1</v>
      </c>
      <c r="C9" s="11">
        <v>2006</v>
      </c>
      <c r="D9" s="11" t="s">
        <v>236</v>
      </c>
      <c r="E9" s="11" t="s">
        <v>235</v>
      </c>
      <c r="F9" s="11" t="s">
        <v>3</v>
      </c>
    </row>
    <row r="10" spans="1:6" s="25" customFormat="1" ht="25.5">
      <c r="A10" s="29" t="s">
        <v>48</v>
      </c>
      <c r="B10" s="29" t="s">
        <v>201</v>
      </c>
      <c r="C10" s="29"/>
      <c r="D10" s="93"/>
      <c r="E10" s="93">
        <v>643745</v>
      </c>
      <c r="F10" s="2">
        <f>SUM(D10:E10)</f>
        <v>643745</v>
      </c>
    </row>
    <row r="11" spans="1:6" s="25" customFormat="1" ht="26.25" thickBot="1">
      <c r="A11" s="29" t="s">
        <v>49</v>
      </c>
      <c r="B11" s="29" t="s">
        <v>202</v>
      </c>
      <c r="C11" s="29"/>
      <c r="D11" s="3">
        <v>0</v>
      </c>
      <c r="E11" s="3">
        <v>0</v>
      </c>
      <c r="F11" s="2">
        <f>SUM(D11:E11)</f>
        <v>0</v>
      </c>
    </row>
    <row r="12" spans="1:7" ht="18" customHeight="1" thickBot="1">
      <c r="A12" s="13" t="s">
        <v>5</v>
      </c>
      <c r="B12" s="14"/>
      <c r="C12" s="31"/>
      <c r="D12" s="15">
        <f>SUM(D10:D11)</f>
        <v>0</v>
      </c>
      <c r="E12" s="16">
        <f>SUM(E10:E11)</f>
        <v>643745</v>
      </c>
      <c r="F12" s="17">
        <f>D12+E12</f>
        <v>643745</v>
      </c>
      <c r="G12" s="3"/>
    </row>
    <row r="13" spans="1:6" ht="12.75">
      <c r="A13" s="1"/>
      <c r="B13" s="4"/>
      <c r="D13" s="3"/>
      <c r="E13" s="3"/>
      <c r="F13" s="3"/>
    </row>
    <row r="14" spans="1:2" ht="12.75">
      <c r="A14" s="1"/>
      <c r="B14" s="5" t="s">
        <v>237</v>
      </c>
    </row>
    <row r="15" spans="1:4" ht="51">
      <c r="A15" s="18" t="s">
        <v>0</v>
      </c>
      <c r="B15" s="19" t="s">
        <v>237</v>
      </c>
      <c r="C15" s="20">
        <v>2006</v>
      </c>
      <c r="D15" s="20" t="s">
        <v>2</v>
      </c>
    </row>
    <row r="16" spans="1:4" s="25" customFormat="1" ht="25.5">
      <c r="A16" s="29" t="s">
        <v>48</v>
      </c>
      <c r="B16" s="29" t="s">
        <v>201</v>
      </c>
      <c r="C16" s="29"/>
      <c r="D16" s="44">
        <f>D4-F10</f>
        <v>37771</v>
      </c>
    </row>
    <row r="17" spans="1:5" s="25" customFormat="1" ht="26.25" thickBot="1">
      <c r="A17" s="29" t="s">
        <v>49</v>
      </c>
      <c r="B17" s="29" t="s">
        <v>203</v>
      </c>
      <c r="C17" s="29"/>
      <c r="D17" s="44">
        <f>D5-F11</f>
        <v>408910</v>
      </c>
      <c r="E17" s="69"/>
    </row>
    <row r="18" spans="1:4" ht="13.5" thickBot="1">
      <c r="A18" s="21" t="s">
        <v>241</v>
      </c>
      <c r="B18" s="22"/>
      <c r="C18" s="25"/>
      <c r="D18" s="59">
        <f>SUM(D16:D17)</f>
        <v>446681</v>
      </c>
    </row>
    <row r="19" spans="1:4" s="25" customFormat="1" ht="12.75">
      <c r="A19" s="23"/>
      <c r="B19" s="24"/>
      <c r="D19" s="60"/>
    </row>
    <row r="20" spans="1:4" s="25" customFormat="1" ht="12.75">
      <c r="A20" s="23"/>
      <c r="B20" s="24"/>
      <c r="D20" s="26"/>
    </row>
    <row r="21" spans="1:4" s="25" customFormat="1" ht="12.75">
      <c r="A21" s="23"/>
      <c r="B21" s="24"/>
      <c r="D21" s="26"/>
    </row>
    <row r="22" spans="1:4" s="25" customFormat="1" ht="12.75">
      <c r="A22" s="23"/>
      <c r="B22" s="24"/>
      <c r="D22" s="26"/>
    </row>
    <row r="23" spans="1:4" s="25" customFormat="1" ht="12.75">
      <c r="A23" s="23"/>
      <c r="B23" s="24"/>
      <c r="D23" s="26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2" ht="12.75">
      <c r="A27" s="1"/>
      <c r="B27" s="4"/>
    </row>
    <row r="28" spans="1:2" ht="12.75">
      <c r="A28" s="1"/>
      <c r="B28" s="4"/>
    </row>
    <row r="31" spans="1:2" ht="12.75">
      <c r="A31" s="1"/>
      <c r="B31" s="4"/>
    </row>
    <row r="32" spans="1:2" ht="12.75">
      <c r="A32" s="1"/>
      <c r="B32" s="4"/>
    </row>
    <row r="33" spans="1:2" ht="12.75">
      <c r="A33" s="1"/>
      <c r="B33" s="4"/>
    </row>
    <row r="34" spans="1:2" ht="12.75">
      <c r="A34" s="1"/>
      <c r="B34" s="4"/>
    </row>
  </sheetData>
  <printOptions/>
  <pageMargins left="0.39" right="0.25" top="1" bottom="1" header="0.5" footer="0.5"/>
  <pageSetup fitToHeight="2" horizontalDpi="600" verticalDpi="600" orientation="landscape" paperSize="9" scale="75" r:id="rId1"/>
  <headerFooter alignWithMargins="0">
    <oddHeader xml:space="preserve">&amp;LCONSUNTIVO 2011
&amp;CCONTRIBUTI CONTO CAPITALE EX ASL 22_ANNO 2006 &amp;R&amp;"Arial,Grassetto Corsivo"REGIONE PIEMONTE 
ASL  213 AL </oddHeader>
    <oddFooter>&amp;L&amp;"Arial,Grassetto"13/04/2010&amp;R&amp;P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B1">
      <selection activeCell="D10" sqref="D10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45</v>
      </c>
    </row>
    <row r="3" spans="1:4" ht="51">
      <c r="A3" s="6" t="s">
        <v>0</v>
      </c>
      <c r="B3" s="7" t="s">
        <v>1</v>
      </c>
      <c r="C3" s="6">
        <v>2005</v>
      </c>
      <c r="D3" s="7" t="s">
        <v>2</v>
      </c>
    </row>
    <row r="4" spans="1:4" s="25" customFormat="1" ht="30.75" thickBot="1">
      <c r="A4" s="102" t="s">
        <v>50</v>
      </c>
      <c r="B4" s="62" t="s">
        <v>204</v>
      </c>
      <c r="C4" s="29"/>
      <c r="D4" s="44">
        <v>2000000</v>
      </c>
    </row>
    <row r="5" spans="1:4" ht="13.5" thickBot="1">
      <c r="A5" s="8" t="s">
        <v>4</v>
      </c>
      <c r="B5" s="9"/>
      <c r="C5" s="10"/>
      <c r="D5" s="54">
        <f>SUM(D4:D4)</f>
        <v>2000000</v>
      </c>
    </row>
    <row r="6" spans="1:4" ht="12.75">
      <c r="A6" s="1"/>
      <c r="B6" s="4"/>
      <c r="D6" s="44"/>
    </row>
    <row r="7" spans="1:2" ht="12.75">
      <c r="A7" s="1"/>
      <c r="B7" s="5" t="s">
        <v>234</v>
      </c>
    </row>
    <row r="8" spans="1:6" ht="51">
      <c r="A8" s="11" t="s">
        <v>0</v>
      </c>
      <c r="B8" s="12" t="s">
        <v>1</v>
      </c>
      <c r="C8" s="11">
        <v>2005</v>
      </c>
      <c r="D8" s="11" t="s">
        <v>236</v>
      </c>
      <c r="E8" s="11" t="s">
        <v>235</v>
      </c>
      <c r="F8" s="11" t="s">
        <v>3</v>
      </c>
    </row>
    <row r="9" spans="1:6" s="25" customFormat="1" ht="15.75" customHeight="1" thickBot="1">
      <c r="A9" s="61" t="s">
        <v>50</v>
      </c>
      <c r="B9" s="62" t="s">
        <v>205</v>
      </c>
      <c r="C9" s="29"/>
      <c r="D9" s="3"/>
      <c r="E9" s="3">
        <v>1620032.89</v>
      </c>
      <c r="F9" s="2">
        <f>+D9+E9</f>
        <v>1620032.89</v>
      </c>
    </row>
    <row r="10" spans="1:6" ht="18" customHeight="1" thickBot="1">
      <c r="A10" s="13" t="s">
        <v>5</v>
      </c>
      <c r="B10" s="14"/>
      <c r="C10" s="31"/>
      <c r="D10" s="15">
        <f>SUM(D9:D9)</f>
        <v>0</v>
      </c>
      <c r="E10" s="16">
        <f>SUM(E9:E9)</f>
        <v>1620032.89</v>
      </c>
      <c r="F10" s="17">
        <f>D10+E10</f>
        <v>1620032.89</v>
      </c>
    </row>
    <row r="11" spans="1:6" ht="12.75">
      <c r="A11" s="1"/>
      <c r="B11" s="4"/>
      <c r="D11" s="3"/>
      <c r="E11" s="3"/>
      <c r="F11" s="3"/>
    </row>
    <row r="12" spans="1:2" ht="12.75">
      <c r="A12" s="1"/>
      <c r="B12" s="5" t="s">
        <v>237</v>
      </c>
    </row>
    <row r="13" spans="1:4" ht="51">
      <c r="A13" s="18" t="s">
        <v>0</v>
      </c>
      <c r="B13" s="19" t="s">
        <v>237</v>
      </c>
      <c r="C13" s="20">
        <v>2005</v>
      </c>
      <c r="D13" s="20" t="s">
        <v>2</v>
      </c>
    </row>
    <row r="14" spans="1:4" s="25" customFormat="1" ht="15.75" thickBot="1">
      <c r="A14" s="61" t="s">
        <v>50</v>
      </c>
      <c r="B14" s="62" t="s">
        <v>205</v>
      </c>
      <c r="C14" s="29"/>
      <c r="D14" s="3">
        <f>D4-F9</f>
        <v>379967.1100000001</v>
      </c>
    </row>
    <row r="15" spans="1:4" ht="13.5" thickBot="1">
      <c r="A15" s="21" t="s">
        <v>241</v>
      </c>
      <c r="B15" s="22"/>
      <c r="C15" s="25"/>
      <c r="D15" s="17">
        <f>SUM(D14)</f>
        <v>379967.1100000001</v>
      </c>
    </row>
    <row r="16" spans="1:4" s="25" customFormat="1" ht="12.75">
      <c r="A16" s="23"/>
      <c r="B16" s="24"/>
      <c r="D16" s="26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4" s="25" customFormat="1" ht="12.75">
      <c r="A21" s="23"/>
      <c r="B21" s="24"/>
      <c r="D21" s="26"/>
    </row>
    <row r="22" spans="1:4" s="25" customFormat="1" ht="12.75">
      <c r="A22" s="23"/>
      <c r="B22" s="24"/>
      <c r="D22" s="26"/>
    </row>
    <row r="23" spans="1:4" s="25" customFormat="1" ht="12.75">
      <c r="A23" s="23"/>
      <c r="B23" s="24"/>
      <c r="D23" s="26"/>
    </row>
    <row r="24" spans="1:2" ht="12.75">
      <c r="A24" s="1"/>
      <c r="B24" s="4"/>
    </row>
    <row r="25" spans="1:2" ht="12.75">
      <c r="A25" s="1"/>
      <c r="B25" s="4"/>
    </row>
    <row r="28" spans="1:2" ht="12.75">
      <c r="A28" s="1"/>
      <c r="B28" s="4"/>
    </row>
    <row r="29" spans="1:2" ht="12.75">
      <c r="A29" s="1"/>
      <c r="B29" s="4"/>
    </row>
    <row r="30" spans="1:2" ht="12.75">
      <c r="A30" s="1"/>
      <c r="B30" s="4"/>
    </row>
    <row r="31" spans="1:2" ht="12.75">
      <c r="A31" s="1"/>
      <c r="B31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
&amp;CCONTRIBUTI CONTO CAPITALE EX ASL 22_ANNO 2005&amp;R&amp;"Arial,Grassetto Corsivo"REGIONE PIEMONTE
ASL  213 AL</oddHeader>
    <oddFooter>&amp;L&amp;"Arial,Grassetto"13/04/2010&amp;R&amp;P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M73"/>
  <sheetViews>
    <sheetView zoomScale="80" zoomScaleNormal="80" workbookViewId="0" topLeftCell="A20">
      <selection activeCell="F39" sqref="F39"/>
    </sheetView>
  </sheetViews>
  <sheetFormatPr defaultColWidth="9.140625" defaultRowHeight="12.75"/>
  <cols>
    <col min="1" max="1" width="32.57421875" style="0" customWidth="1"/>
    <col min="2" max="2" width="64.28125" style="0" customWidth="1"/>
    <col min="3" max="3" width="13.00390625" style="0" customWidth="1"/>
    <col min="4" max="4" width="15.140625" style="44" customWidth="1"/>
    <col min="5" max="5" width="14.00390625" style="44" customWidth="1"/>
    <col min="6" max="6" width="14.140625" style="44" customWidth="1"/>
    <col min="7" max="7" width="15.00390625" style="0" customWidth="1"/>
  </cols>
  <sheetData>
    <row r="1" ht="12.75"/>
    <row r="2" spans="1:2" ht="12.75">
      <c r="A2" s="1"/>
      <c r="B2" s="5" t="s">
        <v>51</v>
      </c>
    </row>
    <row r="3" spans="1:4" ht="38.25">
      <c r="A3" s="6" t="s">
        <v>0</v>
      </c>
      <c r="B3" s="7" t="s">
        <v>1</v>
      </c>
      <c r="C3" s="6" t="s">
        <v>6</v>
      </c>
      <c r="D3" s="45" t="s">
        <v>2</v>
      </c>
    </row>
    <row r="4" spans="1:6" s="25" customFormat="1" ht="15">
      <c r="A4" s="63" t="s">
        <v>52</v>
      </c>
      <c r="B4" s="120" t="s">
        <v>206</v>
      </c>
      <c r="C4" s="29" t="s">
        <v>53</v>
      </c>
      <c r="D4" s="64">
        <v>12688.28</v>
      </c>
      <c r="E4" s="65"/>
      <c r="F4" s="65"/>
    </row>
    <row r="5" spans="1:6" s="25" customFormat="1" ht="15">
      <c r="A5" s="63" t="s">
        <v>55</v>
      </c>
      <c r="B5" s="120" t="s">
        <v>226</v>
      </c>
      <c r="C5" s="29" t="s">
        <v>53</v>
      </c>
      <c r="D5" s="64">
        <v>7673.34</v>
      </c>
      <c r="E5" s="65"/>
      <c r="F5" s="65"/>
    </row>
    <row r="6" spans="1:6" s="25" customFormat="1" ht="30">
      <c r="A6" s="63" t="s">
        <v>55</v>
      </c>
      <c r="B6" s="103" t="s">
        <v>238</v>
      </c>
      <c r="C6" s="29" t="s">
        <v>53</v>
      </c>
      <c r="D6" s="127">
        <v>-7673.34</v>
      </c>
      <c r="E6" s="67" t="s">
        <v>240</v>
      </c>
      <c r="F6" s="65"/>
    </row>
    <row r="7" spans="1:6" s="25" customFormat="1" ht="15">
      <c r="A7" s="63" t="s">
        <v>54</v>
      </c>
      <c r="B7" s="120" t="s">
        <v>210</v>
      </c>
      <c r="C7" s="29" t="s">
        <v>53</v>
      </c>
      <c r="D7" s="64">
        <v>9170.86</v>
      </c>
      <c r="E7" s="65"/>
      <c r="F7" s="65"/>
    </row>
    <row r="8" spans="1:6" s="25" customFormat="1" ht="15">
      <c r="A8" s="63" t="s">
        <v>56</v>
      </c>
      <c r="B8" s="120" t="s">
        <v>207</v>
      </c>
      <c r="C8" s="29" t="s">
        <v>53</v>
      </c>
      <c r="D8" s="64">
        <v>5282.63</v>
      </c>
      <c r="E8" s="65"/>
      <c r="F8" s="65"/>
    </row>
    <row r="9" spans="1:6" s="25" customFormat="1" ht="15">
      <c r="A9" s="63" t="s">
        <v>57</v>
      </c>
      <c r="B9" s="120" t="s">
        <v>212</v>
      </c>
      <c r="C9" s="29">
        <v>1997</v>
      </c>
      <c r="D9" s="64">
        <v>1084559.49</v>
      </c>
      <c r="E9" s="65"/>
      <c r="F9" s="65"/>
    </row>
    <row r="10" spans="1:6" s="25" customFormat="1" ht="15">
      <c r="A10" s="63" t="s">
        <v>58</v>
      </c>
      <c r="B10" s="120" t="s">
        <v>227</v>
      </c>
      <c r="C10" s="29">
        <v>1997</v>
      </c>
      <c r="D10" s="64">
        <v>3253.68</v>
      </c>
      <c r="E10" s="65"/>
      <c r="F10" s="65"/>
    </row>
    <row r="11" spans="1:6" s="25" customFormat="1" ht="15">
      <c r="A11" s="63" t="s">
        <v>59</v>
      </c>
      <c r="B11" s="120" t="s">
        <v>229</v>
      </c>
      <c r="C11" s="29">
        <v>1997</v>
      </c>
      <c r="D11" s="64">
        <v>20658.28</v>
      </c>
      <c r="E11" s="65"/>
      <c r="F11" s="65"/>
    </row>
    <row r="12" spans="1:6" s="25" customFormat="1" ht="30">
      <c r="A12" s="63" t="s">
        <v>59</v>
      </c>
      <c r="B12" s="103" t="s">
        <v>239</v>
      </c>
      <c r="C12" s="29">
        <v>1997</v>
      </c>
      <c r="D12" s="127">
        <v>-20658.28</v>
      </c>
      <c r="E12" s="67" t="s">
        <v>240</v>
      </c>
      <c r="F12" s="65"/>
    </row>
    <row r="13" spans="1:6" s="25" customFormat="1" ht="15">
      <c r="A13" s="63" t="s">
        <v>60</v>
      </c>
      <c r="B13" s="120" t="s">
        <v>214</v>
      </c>
      <c r="C13" s="29">
        <v>1998</v>
      </c>
      <c r="D13" s="64">
        <v>516456.9</v>
      </c>
      <c r="E13" s="65"/>
      <c r="F13" s="65"/>
    </row>
    <row r="14" spans="1:6" s="25" customFormat="1" ht="15">
      <c r="A14" s="63" t="s">
        <v>61</v>
      </c>
      <c r="B14" s="120" t="s">
        <v>215</v>
      </c>
      <c r="C14" s="29">
        <v>1999</v>
      </c>
      <c r="D14" s="64">
        <v>363585.6569589985</v>
      </c>
      <c r="E14" s="65"/>
      <c r="F14" s="65"/>
    </row>
    <row r="15" spans="1:13" s="110" customFormat="1" ht="30">
      <c r="A15" s="105" t="s">
        <v>100</v>
      </c>
      <c r="B15" s="106" t="s">
        <v>216</v>
      </c>
      <c r="C15" s="107"/>
      <c r="D15" s="108">
        <v>-54538.13</v>
      </c>
      <c r="E15" s="108"/>
      <c r="F15" s="109"/>
      <c r="G15" s="109"/>
      <c r="H15" s="109"/>
      <c r="I15" s="109"/>
      <c r="J15" s="109"/>
      <c r="K15" s="109"/>
      <c r="L15" s="109"/>
      <c r="M15" s="109"/>
    </row>
    <row r="16" spans="1:6" s="25" customFormat="1" ht="15">
      <c r="A16" s="63" t="s">
        <v>62</v>
      </c>
      <c r="B16" s="120" t="s">
        <v>218</v>
      </c>
      <c r="C16" s="29">
        <v>1999</v>
      </c>
      <c r="D16" s="64">
        <v>154937.07</v>
      </c>
      <c r="E16" s="65"/>
      <c r="F16" s="65"/>
    </row>
    <row r="17" spans="1:6" s="25" customFormat="1" ht="15">
      <c r="A17" s="63" t="s">
        <v>63</v>
      </c>
      <c r="B17" s="120" t="s">
        <v>230</v>
      </c>
      <c r="C17" s="29">
        <v>2001</v>
      </c>
      <c r="D17" s="64">
        <v>289047.92</v>
      </c>
      <c r="E17" s="65"/>
      <c r="F17" s="65"/>
    </row>
    <row r="18" spans="1:6" s="25" customFormat="1" ht="15">
      <c r="A18" s="63" t="s">
        <v>64</v>
      </c>
      <c r="B18" s="120" t="s">
        <v>219</v>
      </c>
      <c r="C18" s="29">
        <v>2002</v>
      </c>
      <c r="D18" s="64">
        <v>490634.1</v>
      </c>
      <c r="E18" s="65"/>
      <c r="F18" s="65"/>
    </row>
    <row r="19" spans="1:6" s="25" customFormat="1" ht="15">
      <c r="A19" s="63" t="s">
        <v>64</v>
      </c>
      <c r="B19" s="120" t="s">
        <v>247</v>
      </c>
      <c r="C19" s="29">
        <v>2002</v>
      </c>
      <c r="D19" s="64">
        <v>490634.1</v>
      </c>
      <c r="E19" s="65"/>
      <c r="F19" s="65"/>
    </row>
    <row r="20" spans="1:6" s="25" customFormat="1" ht="15">
      <c r="A20" s="63" t="s">
        <v>65</v>
      </c>
      <c r="B20" s="120" t="s">
        <v>220</v>
      </c>
      <c r="C20" s="29">
        <v>2002</v>
      </c>
      <c r="D20" s="64">
        <v>1387287.46</v>
      </c>
      <c r="E20" s="65"/>
      <c r="F20" s="65"/>
    </row>
    <row r="21" spans="1:6" s="25" customFormat="1" ht="15">
      <c r="A21" s="63" t="s">
        <v>66</v>
      </c>
      <c r="B21" s="120" t="s">
        <v>221</v>
      </c>
      <c r="C21" s="29">
        <v>2002</v>
      </c>
      <c r="D21" s="64">
        <v>1362775.81</v>
      </c>
      <c r="E21" s="65"/>
      <c r="F21" s="65"/>
    </row>
    <row r="22" spans="1:6" s="25" customFormat="1" ht="15">
      <c r="A22" s="63" t="s">
        <v>67</v>
      </c>
      <c r="B22" s="120" t="s">
        <v>222</v>
      </c>
      <c r="C22" s="29">
        <v>2003</v>
      </c>
      <c r="D22" s="64">
        <v>3800000</v>
      </c>
      <c r="E22" s="65"/>
      <c r="F22" s="65"/>
    </row>
    <row r="23" spans="1:6" s="25" customFormat="1" ht="15.75" thickBot="1">
      <c r="A23" s="63" t="s">
        <v>68</v>
      </c>
      <c r="B23" s="120" t="s">
        <v>225</v>
      </c>
      <c r="C23" s="29">
        <v>2003</v>
      </c>
      <c r="D23" s="64">
        <v>1198283.3</v>
      </c>
      <c r="E23" s="65"/>
      <c r="F23" s="65"/>
    </row>
    <row r="24" spans="1:4" ht="13.5" thickBot="1">
      <c r="A24" s="8" t="s">
        <v>4</v>
      </c>
      <c r="B24" s="9"/>
      <c r="C24" s="10"/>
      <c r="D24" s="54">
        <f>SUM(D4:D23)</f>
        <v>11114059.126959</v>
      </c>
    </row>
    <row r="25" spans="1:2" ht="12.75">
      <c r="A25" s="1"/>
      <c r="B25" s="4"/>
    </row>
    <row r="26" spans="1:2" ht="12.75">
      <c r="A26" s="1"/>
      <c r="B26" s="5" t="s">
        <v>234</v>
      </c>
    </row>
    <row r="27" spans="1:6" ht="63.75">
      <c r="A27" s="11" t="s">
        <v>0</v>
      </c>
      <c r="B27" s="12" t="s">
        <v>1</v>
      </c>
      <c r="C27" s="11" t="s">
        <v>6</v>
      </c>
      <c r="D27" s="55" t="s">
        <v>236</v>
      </c>
      <c r="E27" s="55" t="s">
        <v>235</v>
      </c>
      <c r="F27" s="55" t="s">
        <v>3</v>
      </c>
    </row>
    <row r="28" spans="1:7" s="25" customFormat="1" ht="15" customHeight="1">
      <c r="A28" s="63" t="s">
        <v>60</v>
      </c>
      <c r="B28" s="63" t="s">
        <v>231</v>
      </c>
      <c r="C28" s="29">
        <v>1998</v>
      </c>
      <c r="D28" s="44"/>
      <c r="E28" s="44">
        <v>464811.21</v>
      </c>
      <c r="F28" s="40">
        <f aca="true" t="shared" si="0" ref="F28:F34">+D28+E28</f>
        <v>464811.21</v>
      </c>
      <c r="G28" s="104"/>
    </row>
    <row r="29" spans="1:6" s="25" customFormat="1" ht="15" customHeight="1">
      <c r="A29" s="63" t="s">
        <v>62</v>
      </c>
      <c r="B29" s="63" t="s">
        <v>218</v>
      </c>
      <c r="C29" s="29">
        <v>1999</v>
      </c>
      <c r="D29" s="44"/>
      <c r="E29" s="44">
        <v>106311.22</v>
      </c>
      <c r="F29" s="40">
        <f t="shared" si="0"/>
        <v>106311.22</v>
      </c>
    </row>
    <row r="30" spans="1:7" s="25" customFormat="1" ht="15" customHeight="1">
      <c r="A30" s="63" t="s">
        <v>64</v>
      </c>
      <c r="B30" s="63" t="s">
        <v>232</v>
      </c>
      <c r="C30" s="29">
        <v>2002</v>
      </c>
      <c r="D30" s="44">
        <v>71145.86</v>
      </c>
      <c r="E30" s="44">
        <v>370231.32</v>
      </c>
      <c r="F30" s="40">
        <f t="shared" si="0"/>
        <v>441377.18</v>
      </c>
      <c r="G30" s="104"/>
    </row>
    <row r="31" spans="1:6" s="25" customFormat="1" ht="15" customHeight="1">
      <c r="A31" s="63" t="s">
        <v>64</v>
      </c>
      <c r="B31" s="63" t="s">
        <v>248</v>
      </c>
      <c r="C31" s="29">
        <v>2002</v>
      </c>
      <c r="D31" s="44">
        <v>258454.61</v>
      </c>
      <c r="E31" s="44">
        <v>206246.96</v>
      </c>
      <c r="F31" s="40">
        <f t="shared" si="0"/>
        <v>464701.56999999995</v>
      </c>
    </row>
    <row r="32" spans="1:6" s="25" customFormat="1" ht="15" customHeight="1">
      <c r="A32" s="63" t="s">
        <v>65</v>
      </c>
      <c r="B32" s="63" t="s">
        <v>233</v>
      </c>
      <c r="C32" s="29">
        <v>2002</v>
      </c>
      <c r="D32" s="66"/>
      <c r="E32" s="66">
        <v>248207.19</v>
      </c>
      <c r="F32" s="40">
        <f t="shared" si="0"/>
        <v>248207.19</v>
      </c>
    </row>
    <row r="33" spans="1:6" s="25" customFormat="1" ht="15" customHeight="1">
      <c r="A33" s="63" t="s">
        <v>66</v>
      </c>
      <c r="B33" s="63" t="s">
        <v>221</v>
      </c>
      <c r="C33" s="29">
        <v>2002</v>
      </c>
      <c r="D33" s="66"/>
      <c r="E33" s="66">
        <v>1362517.58</v>
      </c>
      <c r="F33" s="40">
        <f t="shared" si="0"/>
        <v>1362517.58</v>
      </c>
    </row>
    <row r="34" spans="1:6" s="25" customFormat="1" ht="15" customHeight="1">
      <c r="A34" s="103" t="s">
        <v>102</v>
      </c>
      <c r="B34" s="63" t="s">
        <v>225</v>
      </c>
      <c r="C34" s="29">
        <v>2003</v>
      </c>
      <c r="D34" s="66"/>
      <c r="E34" s="40">
        <v>350273.28</v>
      </c>
      <c r="F34" s="40">
        <f t="shared" si="0"/>
        <v>350273.28</v>
      </c>
    </row>
    <row r="35" spans="1:6" s="25" customFormat="1" ht="15">
      <c r="A35" s="63" t="s">
        <v>67</v>
      </c>
      <c r="B35" s="63" t="s">
        <v>223</v>
      </c>
      <c r="C35" s="29">
        <v>2003</v>
      </c>
      <c r="D35" s="44">
        <v>2800000</v>
      </c>
      <c r="E35" s="67">
        <v>0</v>
      </c>
      <c r="F35" s="65">
        <v>2800000</v>
      </c>
    </row>
    <row r="36" spans="1:6" s="25" customFormat="1" ht="15">
      <c r="A36" s="63" t="s">
        <v>65</v>
      </c>
      <c r="B36" s="63" t="s">
        <v>220</v>
      </c>
      <c r="C36" s="29">
        <v>2002</v>
      </c>
      <c r="D36" s="44">
        <v>1139002.8</v>
      </c>
      <c r="E36" s="67">
        <v>0</v>
      </c>
      <c r="F36" s="65">
        <v>1139002.8</v>
      </c>
    </row>
    <row r="37" spans="1:6" s="25" customFormat="1" ht="15.75" thickBot="1">
      <c r="A37" s="63" t="s">
        <v>68</v>
      </c>
      <c r="B37" s="63" t="s">
        <v>224</v>
      </c>
      <c r="C37" s="29">
        <v>2003</v>
      </c>
      <c r="D37" s="44">
        <v>116757.76</v>
      </c>
      <c r="E37" s="67">
        <v>0</v>
      </c>
      <c r="F37" s="65">
        <v>116757.76</v>
      </c>
    </row>
    <row r="38" spans="1:7" ht="15" customHeight="1" thickBot="1">
      <c r="A38" s="13" t="s">
        <v>5</v>
      </c>
      <c r="B38" s="14"/>
      <c r="C38" s="31"/>
      <c r="D38" s="57">
        <f>SUM(D28:D37)</f>
        <v>4385361.029999999</v>
      </c>
      <c r="E38" s="57">
        <f>SUM(E28:E37)</f>
        <v>3108598.76</v>
      </c>
      <c r="F38" s="96">
        <f>SUM(F28:F37)</f>
        <v>7493959.79</v>
      </c>
      <c r="G38" s="34"/>
    </row>
    <row r="39" spans="1:7" ht="12.75">
      <c r="A39" s="1"/>
      <c r="B39" s="4"/>
      <c r="G39" s="34"/>
    </row>
    <row r="40" spans="1:7" ht="12.75">
      <c r="A40" s="1"/>
      <c r="B40" s="5" t="s">
        <v>237</v>
      </c>
      <c r="G40" s="34"/>
    </row>
    <row r="41" spans="1:4" ht="38.25">
      <c r="A41" s="18" t="s">
        <v>0</v>
      </c>
      <c r="B41" s="19" t="s">
        <v>237</v>
      </c>
      <c r="C41" s="20" t="s">
        <v>6</v>
      </c>
      <c r="D41" s="58" t="s">
        <v>2</v>
      </c>
    </row>
    <row r="42" spans="1:6" s="25" customFormat="1" ht="15">
      <c r="A42" s="63" t="s">
        <v>52</v>
      </c>
      <c r="B42" s="63" t="s">
        <v>208</v>
      </c>
      <c r="C42" s="29" t="s">
        <v>53</v>
      </c>
      <c r="D42" s="44">
        <v>12688.28</v>
      </c>
      <c r="E42" s="67"/>
      <c r="F42" s="65"/>
    </row>
    <row r="43" spans="1:6" s="25" customFormat="1" ht="15">
      <c r="A43" s="63" t="s">
        <v>54</v>
      </c>
      <c r="B43" s="63" t="s">
        <v>211</v>
      </c>
      <c r="C43" s="29" t="s">
        <v>53</v>
      </c>
      <c r="D43" s="44">
        <v>9170.86</v>
      </c>
      <c r="E43" s="67"/>
      <c r="F43" s="65"/>
    </row>
    <row r="44" spans="1:6" s="25" customFormat="1" ht="15">
      <c r="A44" s="63" t="s">
        <v>56</v>
      </c>
      <c r="B44" s="63" t="s">
        <v>209</v>
      </c>
      <c r="C44" s="29" t="s">
        <v>53</v>
      </c>
      <c r="D44" s="44">
        <v>5282.63</v>
      </c>
      <c r="E44" s="67"/>
      <c r="F44" s="65"/>
    </row>
    <row r="45" spans="1:6" s="25" customFormat="1" ht="15">
      <c r="A45" s="63" t="s">
        <v>57</v>
      </c>
      <c r="B45" s="63" t="s">
        <v>213</v>
      </c>
      <c r="C45" s="29">
        <v>1997</v>
      </c>
      <c r="D45" s="44">
        <v>619748.22</v>
      </c>
      <c r="E45" s="67"/>
      <c r="F45" s="65"/>
    </row>
    <row r="46" spans="1:6" s="25" customFormat="1" ht="15">
      <c r="A46" s="63" t="s">
        <v>58</v>
      </c>
      <c r="B46" s="63" t="s">
        <v>228</v>
      </c>
      <c r="C46" s="29">
        <v>1997</v>
      </c>
      <c r="D46" s="44">
        <v>3253.68</v>
      </c>
      <c r="E46" s="67"/>
      <c r="F46" s="65"/>
    </row>
    <row r="47" spans="1:6" s="25" customFormat="1" ht="15">
      <c r="A47" s="63" t="s">
        <v>60</v>
      </c>
      <c r="B47" s="63" t="s">
        <v>214</v>
      </c>
      <c r="C47" s="29">
        <v>1998</v>
      </c>
      <c r="D47" s="44">
        <v>516457</v>
      </c>
      <c r="E47" s="67"/>
      <c r="F47" s="65"/>
    </row>
    <row r="48" spans="1:6" s="25" customFormat="1" ht="15">
      <c r="A48" s="63" t="s">
        <v>61</v>
      </c>
      <c r="B48" s="63" t="s">
        <v>215</v>
      </c>
      <c r="C48" s="29">
        <v>1999</v>
      </c>
      <c r="D48" s="44">
        <v>309047.53</v>
      </c>
      <c r="E48" s="67"/>
      <c r="F48" s="65"/>
    </row>
    <row r="49" spans="1:6" s="25" customFormat="1" ht="15">
      <c r="A49" s="63" t="s">
        <v>62</v>
      </c>
      <c r="B49" s="63" t="s">
        <v>217</v>
      </c>
      <c r="C49" s="29">
        <v>1999</v>
      </c>
      <c r="D49" s="44">
        <f>D16-F29</f>
        <v>48625.850000000006</v>
      </c>
      <c r="E49" s="67"/>
      <c r="F49" s="65"/>
    </row>
    <row r="50" spans="1:6" s="25" customFormat="1" ht="15">
      <c r="A50" s="63" t="s">
        <v>63</v>
      </c>
      <c r="B50" s="63" t="s">
        <v>230</v>
      </c>
      <c r="C50" s="29">
        <v>2001</v>
      </c>
      <c r="D50" s="44">
        <v>289047.92</v>
      </c>
      <c r="E50" s="67"/>
      <c r="F50" s="65"/>
    </row>
    <row r="51" spans="1:6" s="25" customFormat="1" ht="15">
      <c r="A51" s="63" t="s">
        <v>64</v>
      </c>
      <c r="B51" s="63" t="s">
        <v>219</v>
      </c>
      <c r="C51" s="29">
        <v>2002</v>
      </c>
      <c r="D51" s="44">
        <f>+D18-F30</f>
        <v>49256.919999999984</v>
      </c>
      <c r="E51" s="67"/>
      <c r="F51" s="65"/>
    </row>
    <row r="52" spans="1:6" s="25" customFormat="1" ht="15">
      <c r="A52" s="63" t="s">
        <v>64</v>
      </c>
      <c r="B52" s="63" t="s">
        <v>248</v>
      </c>
      <c r="C52" s="29">
        <v>2002</v>
      </c>
      <c r="D52" s="44">
        <f>D19-F31</f>
        <v>25932.530000000028</v>
      </c>
      <c r="E52" s="67"/>
      <c r="F52" s="65"/>
    </row>
    <row r="53" spans="1:6" s="25" customFormat="1" ht="15">
      <c r="A53" s="63" t="s">
        <v>65</v>
      </c>
      <c r="B53" s="63" t="s">
        <v>220</v>
      </c>
      <c r="C53" s="29">
        <v>2002</v>
      </c>
      <c r="D53" s="44">
        <v>77.47</v>
      </c>
      <c r="E53" s="67"/>
      <c r="F53" s="65"/>
    </row>
    <row r="54" spans="1:6" s="25" customFormat="1" ht="15" customHeight="1">
      <c r="A54" s="63" t="s">
        <v>66</v>
      </c>
      <c r="B54" s="63" t="s">
        <v>221</v>
      </c>
      <c r="C54" s="29">
        <v>2002</v>
      </c>
      <c r="D54" s="66">
        <v>258.23</v>
      </c>
      <c r="E54" s="66"/>
      <c r="F54" s="95"/>
    </row>
    <row r="55" spans="1:6" s="25" customFormat="1" ht="15">
      <c r="A55" s="63" t="s">
        <v>67</v>
      </c>
      <c r="B55" s="63" t="s">
        <v>223</v>
      </c>
      <c r="C55" s="29">
        <v>2003</v>
      </c>
      <c r="D55" s="44">
        <v>1000000</v>
      </c>
      <c r="E55" s="67"/>
      <c r="F55" s="65"/>
    </row>
    <row r="56" spans="1:6" s="25" customFormat="1" ht="15.75" thickBot="1">
      <c r="A56" s="63" t="s">
        <v>68</v>
      </c>
      <c r="B56" s="63" t="s">
        <v>224</v>
      </c>
      <c r="C56" s="29">
        <v>2003</v>
      </c>
      <c r="D56" s="44">
        <v>731252.26</v>
      </c>
      <c r="E56" s="67"/>
      <c r="F56" s="65"/>
    </row>
    <row r="57" spans="1:4" ht="13.5" thickBot="1">
      <c r="A57" s="21" t="s">
        <v>241</v>
      </c>
      <c r="B57" s="22"/>
      <c r="C57" s="25"/>
      <c r="D57" s="59">
        <f>SUM(D42:D56)</f>
        <v>3620099.38</v>
      </c>
    </row>
    <row r="58" spans="1:6" s="25" customFormat="1" ht="12.75">
      <c r="A58" s="23"/>
      <c r="B58" s="24"/>
      <c r="D58" s="60"/>
      <c r="E58" s="65"/>
      <c r="F58" s="65"/>
    </row>
    <row r="59" spans="1:6" s="25" customFormat="1" ht="12.75">
      <c r="A59" s="23"/>
      <c r="B59" s="24"/>
      <c r="D59" s="60"/>
      <c r="E59" s="65"/>
      <c r="F59" s="65"/>
    </row>
    <row r="60" spans="1:6" s="25" customFormat="1" ht="12.75">
      <c r="A60" s="23"/>
      <c r="B60" s="24"/>
      <c r="D60" s="60"/>
      <c r="E60" s="65"/>
      <c r="F60" s="65"/>
    </row>
    <row r="61" spans="1:6" s="25" customFormat="1" ht="12.75">
      <c r="A61" s="23"/>
      <c r="B61" s="24"/>
      <c r="D61" s="60"/>
      <c r="E61" s="65"/>
      <c r="F61" s="65"/>
    </row>
    <row r="62" spans="1:6" s="25" customFormat="1" ht="12.75">
      <c r="A62" s="23"/>
      <c r="B62" s="24"/>
      <c r="D62" s="60"/>
      <c r="E62" s="65"/>
      <c r="F62" s="65"/>
    </row>
    <row r="63" spans="1:6" s="25" customFormat="1" ht="12.75">
      <c r="A63" s="23"/>
      <c r="B63" s="24"/>
      <c r="D63" s="60"/>
      <c r="E63" s="65"/>
      <c r="F63" s="65"/>
    </row>
    <row r="64" spans="1:6" s="25" customFormat="1" ht="12.75">
      <c r="A64" s="23"/>
      <c r="B64" s="24"/>
      <c r="D64" s="60"/>
      <c r="E64" s="65"/>
      <c r="F64" s="65"/>
    </row>
    <row r="65" spans="1:6" s="25" customFormat="1" ht="12.75">
      <c r="A65" s="23"/>
      <c r="B65" s="24"/>
      <c r="D65" s="60"/>
      <c r="E65" s="65"/>
      <c r="F65" s="65"/>
    </row>
    <row r="66" spans="1:2" ht="12.75">
      <c r="A66" s="1"/>
      <c r="B66" s="4"/>
    </row>
    <row r="67" spans="1:2" ht="12.75">
      <c r="A67" s="1"/>
      <c r="B67" s="4"/>
    </row>
    <row r="70" spans="1:2" ht="12.75">
      <c r="A70" s="1"/>
      <c r="B70" s="4"/>
    </row>
    <row r="71" spans="1:2" ht="12.75">
      <c r="A71" s="1"/>
      <c r="B71" s="4"/>
    </row>
    <row r="72" spans="1:2" ht="12.75">
      <c r="A72" s="1"/>
      <c r="B72" s="4"/>
    </row>
    <row r="73" spans="1:2" ht="12.75">
      <c r="A73" s="1"/>
      <c r="B73" s="4"/>
    </row>
  </sheetData>
  <printOptions/>
  <pageMargins left="0.2" right="0.25" top="0.6" bottom="0.68" header="0.24" footer="0.4"/>
  <pageSetup horizontalDpi="600" verticalDpi="600" orientation="landscape" paperSize="9" scale="85" r:id="rId3"/>
  <headerFooter alignWithMargins="0">
    <oddHeader>&amp;LCONSUNTIVO 2011
&amp;CCONTRIBUTI CONTO CAPITALE EX ASL 22_ANNO 2004 E PREC.&amp;R&amp;"Arial,Grassetto Corsivo"REGIONE PIEMONTE 
ASL 213  AL
</oddHeader>
    <oddFooter>&amp;L&amp;"Arial,Grassetto"13/04/2010&amp;R&amp;P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B1">
      <selection activeCell="F9" sqref="F9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44" customWidth="1"/>
    <col min="5" max="5" width="18.8515625" style="44" customWidth="1"/>
    <col min="6" max="6" width="14.421875" style="44" customWidth="1"/>
    <col min="8" max="8" width="14.00390625" style="0" customWidth="1"/>
  </cols>
  <sheetData>
    <row r="2" spans="1:2" ht="12.75">
      <c r="A2" s="1"/>
      <c r="B2" s="5" t="s">
        <v>8</v>
      </c>
    </row>
    <row r="3" spans="1:8" ht="51.75" thickBot="1">
      <c r="A3" s="6"/>
      <c r="B3" s="7"/>
      <c r="C3" s="6" t="s">
        <v>69</v>
      </c>
      <c r="D3" s="45" t="s">
        <v>2</v>
      </c>
      <c r="H3" s="54"/>
    </row>
    <row r="4" spans="1:8" ht="13.5" thickBot="1">
      <c r="A4" s="8" t="s">
        <v>4</v>
      </c>
      <c r="B4" s="9"/>
      <c r="C4" s="32"/>
      <c r="D4" s="54">
        <f>+'cont. reg  c_capit asseg2007-22'!D7+'cont. reg  c_capit asseg2006-22'!D6+'cont. reg  c_capit asseg2005-22'!D5+'cont.reg  cap ass_ 2004eprec-22'!D24</f>
        <v>16011451.126959</v>
      </c>
      <c r="H4" s="54"/>
    </row>
    <row r="5" spans="1:8" ht="12.75">
      <c r="A5" s="1"/>
      <c r="B5" s="4"/>
      <c r="H5" s="54"/>
    </row>
    <row r="6" spans="1:8" ht="12.75">
      <c r="A6" s="1"/>
      <c r="B6" s="5" t="s">
        <v>234</v>
      </c>
      <c r="H6" s="54"/>
    </row>
    <row r="7" spans="1:8" ht="39" thickBot="1">
      <c r="A7" s="11"/>
      <c r="B7" s="12"/>
      <c r="C7" s="11">
        <v>2007</v>
      </c>
      <c r="D7" s="55" t="s">
        <v>236</v>
      </c>
      <c r="E7" s="55" t="s">
        <v>235</v>
      </c>
      <c r="F7" s="55" t="s">
        <v>7</v>
      </c>
      <c r="H7" s="111"/>
    </row>
    <row r="8" spans="1:6" ht="18" customHeight="1" thickBot="1">
      <c r="A8" s="13" t="s">
        <v>5</v>
      </c>
      <c r="B8" s="14"/>
      <c r="C8" s="31"/>
      <c r="D8" s="57">
        <f>+'cont. reg  c_capit asseg2007-22'!D13+'cont. reg  c_capit asseg2006-22'!D12+'cont. reg  c_capit asseg2005-22'!D10+'cont.reg  cap ass_ 2004eprec-22'!D38</f>
        <v>4385361.029999999</v>
      </c>
      <c r="E8" s="68">
        <f>+'cont. reg  c_capit asseg2007-22'!E13+'cont. reg  c_capit asseg2006-22'!E12+'cont. reg  c_capit asseg2005-22'!E10+'cont.reg  cap ass_ 2004eprec-22'!E38</f>
        <v>6354342.649999999</v>
      </c>
      <c r="F8" s="59">
        <f>+'cont. reg  c_capit asseg2007-22'!F13+'cont. reg  c_capit asseg2006-22'!F12+'cont. reg  c_capit asseg2005-22'!F10+'cont.reg  cap ass_ 2004eprec-22'!F38</f>
        <v>10739703.68</v>
      </c>
    </row>
    <row r="9" spans="1:2" ht="12.75">
      <c r="A9" s="1"/>
      <c r="B9" s="4"/>
    </row>
    <row r="10" spans="1:2" ht="12.75">
      <c r="A10" s="1"/>
      <c r="B10" s="5" t="s">
        <v>237</v>
      </c>
    </row>
    <row r="11" spans="1:4" ht="13.5" thickBot="1">
      <c r="A11" s="1"/>
      <c r="B11" s="4"/>
      <c r="D11" s="44">
        <v>0</v>
      </c>
    </row>
    <row r="12" spans="1:4" ht="13.5" thickBot="1">
      <c r="A12" s="21" t="s">
        <v>241</v>
      </c>
      <c r="B12" s="22"/>
      <c r="C12" s="25"/>
      <c r="D12" s="59">
        <f>+'cont. reg  c_capit asseg2007-22'!D19+'cont. reg  c_capit asseg2006-22'!D18+'cont. reg  c_capit asseg2005-22'!D15+'cont.reg  cap ass_ 2004eprec-22'!D57</f>
        <v>5271747.49</v>
      </c>
    </row>
    <row r="13" spans="1:6" s="25" customFormat="1" ht="12.75">
      <c r="A13" s="23"/>
      <c r="B13" s="24"/>
      <c r="D13" s="60"/>
      <c r="E13" s="65"/>
      <c r="F13" s="65"/>
    </row>
    <row r="14" spans="1:6" s="25" customFormat="1" ht="12.75">
      <c r="A14" s="23"/>
      <c r="B14" s="24"/>
      <c r="D14" s="60"/>
      <c r="E14" s="65"/>
      <c r="F14" s="65"/>
    </row>
    <row r="15" spans="1:6" s="25" customFormat="1" ht="12.75">
      <c r="A15" s="23"/>
      <c r="B15" s="24"/>
      <c r="D15" s="60"/>
      <c r="E15" s="65"/>
      <c r="F15" s="65"/>
    </row>
    <row r="16" spans="1:6" s="25" customFormat="1" ht="12.75">
      <c r="A16" s="23"/>
      <c r="B16" s="24"/>
      <c r="D16" s="60"/>
      <c r="E16" s="65"/>
      <c r="F16" s="79"/>
    </row>
    <row r="17" spans="1:6" s="25" customFormat="1" ht="12.75">
      <c r="A17" s="23"/>
      <c r="B17" s="24"/>
      <c r="D17" s="60"/>
      <c r="E17" s="65"/>
      <c r="F17" s="65"/>
    </row>
    <row r="18" spans="1:6" s="25" customFormat="1" ht="12.75">
      <c r="A18" s="23"/>
      <c r="B18" s="24"/>
      <c r="D18" s="60"/>
      <c r="E18" s="65"/>
      <c r="F18" s="65"/>
    </row>
    <row r="19" spans="1:6" s="25" customFormat="1" ht="12.75">
      <c r="A19" s="23"/>
      <c r="B19" s="24"/>
      <c r="D19" s="60"/>
      <c r="E19" s="65"/>
      <c r="F19" s="65"/>
    </row>
    <row r="20" spans="1:6" s="25" customFormat="1" ht="12.75">
      <c r="A20" s="23"/>
      <c r="B20" s="24"/>
      <c r="D20" s="60"/>
      <c r="E20" s="65"/>
      <c r="F20" s="65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
&amp;CRIEPILOGO CONTRIBUTI CONTO CAPITALE EX ASL 22&amp;R&amp;"Arial,Grassetto Corsivo"REGIONE PIEMONTE
ASL  213 AL</oddHeader>
    <oddFooter>&amp;L&amp;"Arial,Grassetto"13/04/2010&amp;R&amp;P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B6">
      <selection activeCell="F16" sqref="F16"/>
    </sheetView>
  </sheetViews>
  <sheetFormatPr defaultColWidth="9.140625" defaultRowHeight="12.75"/>
  <cols>
    <col min="1" max="1" width="24.140625" style="0" customWidth="1"/>
    <col min="2" max="2" width="72.7109375" style="0" customWidth="1"/>
    <col min="3" max="3" width="12.421875" style="0" customWidth="1"/>
    <col min="4" max="4" width="15.00390625" style="0" customWidth="1"/>
    <col min="5" max="5" width="14.8515625" style="0" customWidth="1"/>
    <col min="6" max="6" width="14.421875" style="0" customWidth="1"/>
  </cols>
  <sheetData>
    <row r="2" spans="1:2" ht="12.75">
      <c r="A2" s="1"/>
      <c r="B2" s="5" t="s">
        <v>70</v>
      </c>
    </row>
    <row r="3" spans="1:4" ht="38.25">
      <c r="A3" s="6" t="s">
        <v>0</v>
      </c>
      <c r="B3" s="7" t="s">
        <v>1</v>
      </c>
      <c r="C3" s="6" t="s">
        <v>6</v>
      </c>
      <c r="D3" s="7" t="s">
        <v>2</v>
      </c>
    </row>
    <row r="4" spans="1:4" s="25" customFormat="1" ht="12.75">
      <c r="A4" s="29" t="s">
        <v>73</v>
      </c>
      <c r="B4" s="30" t="s">
        <v>74</v>
      </c>
      <c r="C4" s="29">
        <v>1998</v>
      </c>
      <c r="D4" s="83">
        <v>110806</v>
      </c>
    </row>
    <row r="5" spans="1:4" s="25" customFormat="1" ht="12.75">
      <c r="A5" s="29" t="s">
        <v>75</v>
      </c>
      <c r="B5" s="30" t="s">
        <v>76</v>
      </c>
      <c r="C5" s="29">
        <v>1997</v>
      </c>
      <c r="D5" s="83">
        <f>346026+56294</f>
        <v>402320</v>
      </c>
    </row>
    <row r="6" spans="1:4" s="25" customFormat="1" ht="12.75">
      <c r="A6" s="29" t="s">
        <v>77</v>
      </c>
      <c r="B6" s="30" t="s">
        <v>78</v>
      </c>
      <c r="C6" s="29">
        <v>1998</v>
      </c>
      <c r="D6" s="83">
        <v>210</v>
      </c>
    </row>
    <row r="7" spans="1:4" s="25" customFormat="1" ht="12.75">
      <c r="A7" s="29" t="s">
        <v>79</v>
      </c>
      <c r="B7" s="30" t="s">
        <v>80</v>
      </c>
      <c r="C7" s="29"/>
      <c r="D7" s="83">
        <v>1311</v>
      </c>
    </row>
    <row r="8" spans="1:4" s="25" customFormat="1" ht="12.75">
      <c r="A8" s="121" t="s">
        <v>71</v>
      </c>
      <c r="B8" s="122" t="s">
        <v>72</v>
      </c>
      <c r="C8" s="27">
        <v>1994</v>
      </c>
      <c r="D8" s="84">
        <f>774685+309874+23241</f>
        <v>1107800</v>
      </c>
    </row>
    <row r="9" spans="1:4" s="25" customFormat="1" ht="12.75">
      <c r="A9" s="29" t="s">
        <v>81</v>
      </c>
      <c r="B9" s="30" t="s">
        <v>82</v>
      </c>
      <c r="C9" s="29"/>
      <c r="D9" s="83">
        <v>230856</v>
      </c>
    </row>
    <row r="10" spans="1:4" s="25" customFormat="1" ht="12.75">
      <c r="A10" s="29" t="s">
        <v>83</v>
      </c>
      <c r="B10" s="30" t="s">
        <v>84</v>
      </c>
      <c r="C10" s="29"/>
      <c r="D10" s="83">
        <v>51646</v>
      </c>
    </row>
    <row r="11" spans="1:4" s="25" customFormat="1" ht="12.75">
      <c r="A11" s="29" t="s">
        <v>85</v>
      </c>
      <c r="B11" s="30" t="s">
        <v>86</v>
      </c>
      <c r="C11" s="29">
        <v>1995</v>
      </c>
      <c r="D11" s="83">
        <v>38</v>
      </c>
    </row>
    <row r="12" spans="1:4" s="25" customFormat="1" ht="13.5" thickBot="1">
      <c r="A12" s="29"/>
      <c r="B12" s="30"/>
      <c r="C12" s="29"/>
      <c r="D12" s="83"/>
    </row>
    <row r="13" spans="1:4" s="25" customFormat="1" ht="13.5" thickBot="1">
      <c r="A13" s="85" t="s">
        <v>4</v>
      </c>
      <c r="B13" s="86"/>
      <c r="C13" s="32"/>
      <c r="D13" s="87">
        <f>SUM(D4:D12)</f>
        <v>1904987</v>
      </c>
    </row>
    <row r="14" spans="1:2" ht="12.75">
      <c r="A14" s="1"/>
      <c r="B14" s="4"/>
    </row>
    <row r="15" spans="1:2" ht="12.75">
      <c r="A15" s="1"/>
      <c r="B15" s="5" t="s">
        <v>234</v>
      </c>
    </row>
    <row r="16" spans="1:6" ht="51">
      <c r="A16" s="11" t="s">
        <v>0</v>
      </c>
      <c r="B16" s="12" t="s">
        <v>1</v>
      </c>
      <c r="C16" s="11" t="s">
        <v>6</v>
      </c>
      <c r="D16" s="11" t="s">
        <v>236</v>
      </c>
      <c r="E16" s="11" t="s">
        <v>235</v>
      </c>
      <c r="F16" s="11" t="s">
        <v>3</v>
      </c>
    </row>
    <row r="17" spans="1:6" s="25" customFormat="1" ht="15.75" customHeight="1" thickBot="1">
      <c r="A17" s="70" t="s">
        <v>71</v>
      </c>
      <c r="B17" s="35" t="s">
        <v>72</v>
      </c>
      <c r="C17" s="71">
        <v>1994</v>
      </c>
      <c r="D17" s="69"/>
      <c r="E17" s="69">
        <v>774685</v>
      </c>
      <c r="F17" s="87">
        <f>SUM(D17:E17)</f>
        <v>774685</v>
      </c>
    </row>
    <row r="18" spans="1:6" ht="18" customHeight="1" thickBot="1">
      <c r="A18" s="13" t="s">
        <v>5</v>
      </c>
      <c r="B18" s="14"/>
      <c r="C18" s="31"/>
      <c r="D18" s="15">
        <f>SUM(D17:D17)</f>
        <v>0</v>
      </c>
      <c r="E18" s="16">
        <f>SUM(E17:E17)</f>
        <v>774685</v>
      </c>
      <c r="F18" s="17">
        <f>D18+E18</f>
        <v>774685</v>
      </c>
    </row>
    <row r="19" spans="1:6" ht="12.75">
      <c r="A19" s="1"/>
      <c r="B19" s="4"/>
      <c r="D19" s="3"/>
      <c r="E19" s="3"/>
      <c r="F19" s="3"/>
    </row>
    <row r="20" spans="1:2" ht="12.75">
      <c r="A20" s="1"/>
      <c r="B20" s="5" t="s">
        <v>237</v>
      </c>
    </row>
    <row r="21" spans="1:4" ht="38.25">
      <c r="A21" s="18" t="s">
        <v>0</v>
      </c>
      <c r="B21" s="19" t="s">
        <v>237</v>
      </c>
      <c r="C21" s="20" t="s">
        <v>6</v>
      </c>
      <c r="D21" s="20" t="s">
        <v>2</v>
      </c>
    </row>
    <row r="22" spans="1:4" s="89" customFormat="1" ht="12.75">
      <c r="A22" s="48" t="s">
        <v>73</v>
      </c>
      <c r="B22" s="88" t="s">
        <v>74</v>
      </c>
      <c r="C22" s="48">
        <v>1998</v>
      </c>
      <c r="D22" s="83">
        <v>110806</v>
      </c>
    </row>
    <row r="23" spans="1:4" s="89" customFormat="1" ht="12.75">
      <c r="A23" s="48" t="s">
        <v>75</v>
      </c>
      <c r="B23" s="88" t="s">
        <v>76</v>
      </c>
      <c r="C23" s="48">
        <v>1997</v>
      </c>
      <c r="D23" s="83">
        <f>346026+56294</f>
        <v>402320</v>
      </c>
    </row>
    <row r="24" spans="1:4" s="89" customFormat="1" ht="12.75">
      <c r="A24" s="48" t="s">
        <v>77</v>
      </c>
      <c r="B24" s="88" t="s">
        <v>78</v>
      </c>
      <c r="C24" s="48">
        <v>1998</v>
      </c>
      <c r="D24" s="83">
        <v>210</v>
      </c>
    </row>
    <row r="25" spans="1:4" s="89" customFormat="1" ht="12.75">
      <c r="A25" s="48" t="s">
        <v>79</v>
      </c>
      <c r="B25" s="88" t="s">
        <v>80</v>
      </c>
      <c r="C25" s="48"/>
      <c r="D25" s="83">
        <v>1311</v>
      </c>
    </row>
    <row r="26" spans="1:4" s="89" customFormat="1" ht="12.75">
      <c r="A26" s="70" t="s">
        <v>71</v>
      </c>
      <c r="B26" s="35" t="s">
        <v>72</v>
      </c>
      <c r="C26" s="71">
        <v>1994</v>
      </c>
      <c r="D26" s="84">
        <f>309874+23241</f>
        <v>333115</v>
      </c>
    </row>
    <row r="27" spans="1:4" s="89" customFormat="1" ht="12.75">
      <c r="A27" s="48" t="s">
        <v>81</v>
      </c>
      <c r="B27" s="88" t="s">
        <v>82</v>
      </c>
      <c r="C27" s="48"/>
      <c r="D27" s="83">
        <v>230856</v>
      </c>
    </row>
    <row r="28" spans="1:4" s="89" customFormat="1" ht="12.75">
      <c r="A28" s="48" t="s">
        <v>83</v>
      </c>
      <c r="B28" s="88" t="s">
        <v>84</v>
      </c>
      <c r="C28" s="48"/>
      <c r="D28" s="83">
        <v>51646</v>
      </c>
    </row>
    <row r="29" spans="1:4" s="89" customFormat="1" ht="12.75">
      <c r="A29" s="48" t="s">
        <v>85</v>
      </c>
      <c r="B29" s="88" t="s">
        <v>86</v>
      </c>
      <c r="C29" s="48">
        <v>1995</v>
      </c>
      <c r="D29" s="83">
        <v>38</v>
      </c>
    </row>
    <row r="30" spans="1:5" s="25" customFormat="1" ht="12.75">
      <c r="A30" s="70"/>
      <c r="B30" s="70"/>
      <c r="C30" s="71"/>
      <c r="D30" s="3"/>
      <c r="E30" s="72"/>
    </row>
    <row r="31" spans="1:5" s="25" customFormat="1" ht="13.5" thickBot="1">
      <c r="A31" s="70"/>
      <c r="B31" s="70"/>
      <c r="C31" s="71"/>
      <c r="D31" s="3"/>
      <c r="E31" s="72"/>
    </row>
    <row r="32" spans="1:4" ht="13.5" thickBot="1">
      <c r="A32" s="21" t="s">
        <v>241</v>
      </c>
      <c r="B32" s="22"/>
      <c r="C32" s="25"/>
      <c r="D32" s="17">
        <f>SUM(D22:D31)</f>
        <v>1130302</v>
      </c>
    </row>
    <row r="33" spans="1:4" s="25" customFormat="1" ht="12.75">
      <c r="A33" s="23"/>
      <c r="B33" s="24"/>
      <c r="D33" s="26"/>
    </row>
    <row r="34" spans="1:4" s="25" customFormat="1" ht="12.75">
      <c r="A34" s="23"/>
      <c r="B34" s="24"/>
      <c r="D34" s="26"/>
    </row>
    <row r="35" spans="1:4" s="25" customFormat="1" ht="12.75">
      <c r="A35" s="23"/>
      <c r="B35" s="24"/>
      <c r="D35" s="26"/>
    </row>
    <row r="36" spans="1:4" s="25" customFormat="1" ht="12.75">
      <c r="A36" s="23"/>
      <c r="B36" s="24"/>
      <c r="D36" s="26"/>
    </row>
    <row r="37" spans="1:4" s="25" customFormat="1" ht="12.75">
      <c r="A37" s="23"/>
      <c r="B37" s="24"/>
      <c r="D37" s="26"/>
    </row>
    <row r="38" spans="1:4" s="25" customFormat="1" ht="12.75">
      <c r="A38" s="23"/>
      <c r="B38" s="24"/>
      <c r="D38" s="26"/>
    </row>
    <row r="39" spans="1:4" s="25" customFormat="1" ht="12.75">
      <c r="A39" s="23"/>
      <c r="B39" s="24"/>
      <c r="D39" s="26"/>
    </row>
    <row r="40" spans="1:4" s="25" customFormat="1" ht="12.75">
      <c r="A40" s="23"/>
      <c r="B40" s="24"/>
      <c r="D40" s="26"/>
    </row>
    <row r="41" spans="1:2" ht="12.75">
      <c r="A41" s="1"/>
      <c r="B41" s="4"/>
    </row>
    <row r="42" spans="1:2" ht="12.75">
      <c r="A42" s="1"/>
      <c r="B42" s="4"/>
    </row>
    <row r="45" spans="1:2" ht="12.75">
      <c r="A45" s="1"/>
      <c r="B45" s="4"/>
    </row>
    <row r="46" spans="1:2" ht="12.75">
      <c r="A46" s="1"/>
      <c r="B46" s="4"/>
    </row>
    <row r="47" spans="1:2" ht="12.75">
      <c r="A47" s="1"/>
      <c r="B47" s="4"/>
    </row>
    <row r="48" spans="1:2" ht="12.75">
      <c r="A48" s="1"/>
      <c r="B48" s="4"/>
    </row>
  </sheetData>
  <printOptions/>
  <pageMargins left="0.2" right="0.19" top="0.67" bottom="0.73" header="0.27" footer="0.28"/>
  <pageSetup horizontalDpi="600" verticalDpi="600" orientation="landscape" paperSize="9" scale="90" r:id="rId1"/>
  <headerFooter alignWithMargins="0">
    <oddHeader>&amp;LCONSUNTIVO 2010&amp;CCONTRIBUTI CONTO CAPITALE EX ASL 21_ANNO 2007 E PREC.&amp;R&amp;"Arial,Grassetto Corsivo"REGIONE PIEMONTE
ASL 213  AL</oddHeader>
    <oddFooter>&amp;L&amp;"Arial,Grassetto"13/04/2010&amp;R&amp;P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B1">
      <selection activeCell="D10" sqref="D10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242</v>
      </c>
    </row>
    <row r="3" spans="1:4" ht="38.25">
      <c r="A3" s="6" t="s">
        <v>0</v>
      </c>
      <c r="B3" s="7" t="s">
        <v>1</v>
      </c>
      <c r="C3" s="6">
        <v>2011</v>
      </c>
      <c r="D3" s="7" t="s">
        <v>2</v>
      </c>
    </row>
    <row r="4" spans="1:4" s="25" customFormat="1" ht="31.5" customHeight="1">
      <c r="A4" s="41" t="s">
        <v>243</v>
      </c>
      <c r="B4" s="42" t="s">
        <v>244</v>
      </c>
      <c r="C4" s="40"/>
      <c r="D4" s="40">
        <v>6212.32</v>
      </c>
    </row>
    <row r="5" spans="1:4" ht="38.25">
      <c r="A5" s="41" t="s">
        <v>245</v>
      </c>
      <c r="B5" s="42" t="s">
        <v>244</v>
      </c>
      <c r="C5" s="40"/>
      <c r="D5" s="40">
        <v>6000</v>
      </c>
    </row>
    <row r="6" spans="1:4" ht="12.75">
      <c r="A6" s="41"/>
      <c r="B6" s="42"/>
      <c r="C6" s="40"/>
      <c r="D6" s="40"/>
    </row>
    <row r="7" spans="1:5" ht="12.75">
      <c r="A7" s="41"/>
      <c r="B7" s="42"/>
      <c r="C7" s="40"/>
      <c r="D7" s="40"/>
      <c r="E7" s="25"/>
    </row>
    <row r="8" spans="1:5" ht="12.75">
      <c r="A8" s="41"/>
      <c r="B8" s="42"/>
      <c r="C8" s="40"/>
      <c r="D8" s="40"/>
      <c r="E8" s="72"/>
    </row>
    <row r="9" spans="1:4" ht="13.5" thickBot="1">
      <c r="A9" s="4"/>
      <c r="B9" s="4"/>
      <c r="D9" s="3"/>
    </row>
    <row r="10" spans="1:4" ht="13.5" thickBot="1">
      <c r="A10" s="8" t="s">
        <v>4</v>
      </c>
      <c r="B10" s="9"/>
      <c r="C10" s="10"/>
      <c r="D10" s="2">
        <f>SUM(D4:D9)</f>
        <v>12212.32</v>
      </c>
    </row>
    <row r="11" spans="1:2" ht="12.75">
      <c r="A11" s="1"/>
      <c r="B11" s="4"/>
    </row>
    <row r="12" spans="1:2" ht="12.75">
      <c r="A12" s="1"/>
      <c r="B12" s="5" t="s">
        <v>234</v>
      </c>
    </row>
    <row r="13" spans="1:6" ht="51">
      <c r="A13" s="11" t="s">
        <v>0</v>
      </c>
      <c r="B13" s="12" t="s">
        <v>1</v>
      </c>
      <c r="C13" s="11">
        <v>2011</v>
      </c>
      <c r="D13" s="11" t="s">
        <v>236</v>
      </c>
      <c r="E13" s="11" t="s">
        <v>235</v>
      </c>
      <c r="F13" s="11" t="s">
        <v>3</v>
      </c>
    </row>
    <row r="14" spans="1:6" s="25" customFormat="1" ht="31.5" customHeight="1">
      <c r="A14" s="41" t="s">
        <v>243</v>
      </c>
      <c r="B14" s="42" t="s">
        <v>244</v>
      </c>
      <c r="C14" s="40"/>
      <c r="D14" s="40">
        <v>6212.32</v>
      </c>
      <c r="E14" s="25">
        <v>0</v>
      </c>
      <c r="F14" s="104">
        <f>+D14+E14</f>
        <v>6212.32</v>
      </c>
    </row>
    <row r="15" spans="1:6" ht="38.25">
      <c r="A15" s="41" t="s">
        <v>245</v>
      </c>
      <c r="B15" s="42" t="s">
        <v>244</v>
      </c>
      <c r="C15" s="40"/>
      <c r="D15" s="40">
        <v>6000</v>
      </c>
      <c r="E15">
        <v>0</v>
      </c>
      <c r="F15" s="104">
        <f>+D15+E15</f>
        <v>6000</v>
      </c>
    </row>
    <row r="16" spans="2:6" ht="12.75">
      <c r="B16" s="97"/>
      <c r="D16" s="3">
        <v>0</v>
      </c>
      <c r="E16" s="3"/>
      <c r="F16" s="2"/>
    </row>
    <row r="17" spans="1:6" ht="12.75">
      <c r="A17" s="25"/>
      <c r="B17" s="97"/>
      <c r="D17" s="3">
        <v>0</v>
      </c>
      <c r="E17" s="3"/>
      <c r="F17" s="2"/>
    </row>
    <row r="18" spans="1:6" ht="13.5" thickBot="1">
      <c r="A18" s="1"/>
      <c r="B18" s="4"/>
      <c r="D18" s="3">
        <v>0</v>
      </c>
      <c r="E18" s="3"/>
      <c r="F18" s="2"/>
    </row>
    <row r="19" spans="1:6" ht="18" customHeight="1" thickBot="1">
      <c r="A19" s="13" t="s">
        <v>5</v>
      </c>
      <c r="B19" s="14"/>
      <c r="C19" s="31"/>
      <c r="D19" s="15">
        <f>SUM(D14:D18)</f>
        <v>12212.32</v>
      </c>
      <c r="E19" s="15">
        <f>SUM(E14:E18)</f>
        <v>0</v>
      </c>
      <c r="F19" s="15">
        <f>SUM(F14:F18)</f>
        <v>12212.32</v>
      </c>
    </row>
    <row r="20" spans="1:6" ht="12.75">
      <c r="A20" s="1"/>
      <c r="B20" s="4"/>
      <c r="D20" s="3"/>
      <c r="E20" s="3"/>
      <c r="F20" s="3"/>
    </row>
    <row r="21" spans="1:2" ht="12.75">
      <c r="A21" s="1"/>
      <c r="B21" s="5" t="s">
        <v>237</v>
      </c>
    </row>
    <row r="22" spans="1:4" ht="51">
      <c r="A22" s="18" t="s">
        <v>0</v>
      </c>
      <c r="B22" s="19" t="s">
        <v>237</v>
      </c>
      <c r="C22" s="20">
        <v>2011</v>
      </c>
      <c r="D22" s="20" t="s">
        <v>2</v>
      </c>
    </row>
    <row r="23" spans="1:4" s="25" customFormat="1" ht="13.5" thickBot="1">
      <c r="A23" s="27"/>
      <c r="B23" s="28"/>
      <c r="C23" s="29"/>
      <c r="D23" s="29"/>
    </row>
    <row r="24" spans="1:4" ht="13.5" thickBot="1">
      <c r="A24" s="21" t="s">
        <v>241</v>
      </c>
      <c r="B24" s="22"/>
      <c r="C24" s="25"/>
      <c r="D24" s="15">
        <f>SUM(D23:D23)</f>
        <v>0</v>
      </c>
    </row>
    <row r="25" spans="1:4" s="25" customFormat="1" ht="12.75">
      <c r="A25" s="23"/>
      <c r="B25" s="24"/>
      <c r="D25" s="114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87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
 &amp;CCONTRIBUTI CONTO CAPITALE ANNO 2011 ASL AL
&amp;R&amp;"Arial,Grassetto Corsivo"REGIONE PIEMONTE
ASL 213 AL</oddHeader>
    <oddFooter>&amp;L&amp;"Arial,Grassetto"&amp;D&amp;R&amp;P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103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+'contib regc cap as2007 eprec-21'!D13</f>
        <v>1904987</v>
      </c>
    </row>
    <row r="5" spans="1:2" ht="12.75">
      <c r="A5" s="1"/>
      <c r="B5" s="4"/>
    </row>
    <row r="6" spans="1:2" ht="12.75">
      <c r="A6" s="1"/>
      <c r="B6" s="5" t="s">
        <v>234</v>
      </c>
    </row>
    <row r="7" spans="1:6" ht="39" thickBot="1">
      <c r="A7" s="11"/>
      <c r="B7" s="12"/>
      <c r="C7" s="11"/>
      <c r="D7" s="11" t="s">
        <v>236</v>
      </c>
      <c r="E7" s="11" t="s">
        <v>235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/>
      <c r="E8" s="16">
        <f>+'contib regc cap as2007 eprec-21'!F18</f>
        <v>774685</v>
      </c>
      <c r="F8" s="17">
        <f>+E8+D8</f>
        <v>774685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237</v>
      </c>
    </row>
    <row r="11" spans="1:4" ht="13.5" thickBot="1">
      <c r="A11" s="1"/>
      <c r="B11" s="4"/>
      <c r="D11" s="3"/>
    </row>
    <row r="12" spans="1:4" ht="13.5" thickBot="1">
      <c r="A12" s="21" t="s">
        <v>241</v>
      </c>
      <c r="B12" s="22"/>
      <c r="C12" s="25"/>
      <c r="D12" s="17">
        <f>+D4-F8</f>
        <v>1130302</v>
      </c>
    </row>
    <row r="13" spans="1:4" s="25" customFormat="1" ht="12.75">
      <c r="A13" s="23"/>
      <c r="B13" s="24"/>
      <c r="D13" s="26"/>
    </row>
    <row r="14" spans="1:4" s="25" customFormat="1" ht="12.75">
      <c r="A14" s="23"/>
      <c r="B14" s="24"/>
      <c r="D14" s="26"/>
    </row>
    <row r="15" spans="1:4" s="25" customFormat="1" ht="12.75">
      <c r="A15" s="23"/>
      <c r="B15" s="24"/>
      <c r="D15" s="87"/>
    </row>
    <row r="16" spans="1:4" s="25" customFormat="1" ht="12.75">
      <c r="A16" s="23"/>
      <c r="B16" s="24"/>
      <c r="D16" s="26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27" right="0.25" top="1" bottom="1" header="0.5" footer="0.5"/>
  <pageSetup horizontalDpi="600" verticalDpi="600" orientation="landscape" paperSize="9" scale="90" r:id="rId1"/>
  <headerFooter alignWithMargins="0">
    <oddHeader>&amp;LCONSUNTIVO 2011
&amp;CRIEPILOGO CONTRIBUTI CONTO CAPITALE EX ASL 21&amp;R&amp;"Arial,Grassetto"REGIONE PIEMONTE
ASL 213  AL</oddHeader>
    <oddFooter>&amp;L&amp;"Arial,Grassetto Corsivo"&amp;D&amp;R&amp;P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2">
      <selection activeCell="A10" sqref="A10"/>
    </sheetView>
  </sheetViews>
  <sheetFormatPr defaultColWidth="9.140625" defaultRowHeight="12.75"/>
  <cols>
    <col min="1" max="1" width="19.5742187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167</v>
      </c>
    </row>
    <row r="3" spans="1:4" ht="38.25">
      <c r="A3" s="6" t="s">
        <v>0</v>
      </c>
      <c r="B3" s="7" t="s">
        <v>1</v>
      </c>
      <c r="C3" s="6">
        <v>2010</v>
      </c>
      <c r="D3" s="7" t="s">
        <v>2</v>
      </c>
    </row>
    <row r="4" spans="1:4" s="25" customFormat="1" ht="31.5" customHeight="1">
      <c r="A4" s="41" t="s">
        <v>168</v>
      </c>
      <c r="B4" s="42" t="s">
        <v>169</v>
      </c>
      <c r="C4" s="40"/>
      <c r="D4" s="40">
        <v>2080</v>
      </c>
    </row>
    <row r="5" spans="1:4" ht="25.5">
      <c r="A5" s="41" t="s">
        <v>170</v>
      </c>
      <c r="B5" s="42" t="s">
        <v>171</v>
      </c>
      <c r="C5" s="40"/>
      <c r="D5" s="40">
        <v>16972.8</v>
      </c>
    </row>
    <row r="6" spans="1:4" ht="38.25">
      <c r="A6" s="41" t="s">
        <v>172</v>
      </c>
      <c r="B6" s="42" t="s">
        <v>173</v>
      </c>
      <c r="C6" s="40"/>
      <c r="D6" s="40">
        <v>1929.2</v>
      </c>
    </row>
    <row r="7" spans="1:5" ht="38.25">
      <c r="A7" s="41" t="s">
        <v>174</v>
      </c>
      <c r="B7" s="42" t="s">
        <v>175</v>
      </c>
      <c r="C7" s="40"/>
      <c r="D7" s="40">
        <v>3705210</v>
      </c>
      <c r="E7" s="25"/>
    </row>
    <row r="8" spans="1:5" ht="25.5">
      <c r="A8" s="41" t="s">
        <v>28</v>
      </c>
      <c r="B8" s="42" t="s">
        <v>119</v>
      </c>
      <c r="C8" s="40"/>
      <c r="D8" s="40">
        <v>800000</v>
      </c>
      <c r="E8" s="72"/>
    </row>
    <row r="9" spans="1:4" ht="13.5" thickBot="1">
      <c r="A9" s="4"/>
      <c r="B9" s="4"/>
      <c r="D9" s="3"/>
    </row>
    <row r="10" spans="1:4" ht="13.5" thickBot="1">
      <c r="A10" s="8" t="s">
        <v>4</v>
      </c>
      <c r="B10" s="9"/>
      <c r="C10" s="10"/>
      <c r="D10" s="2">
        <f>SUM(D4:D9)</f>
        <v>4526192</v>
      </c>
    </row>
    <row r="11" spans="1:2" ht="12.75">
      <c r="A11" s="1"/>
      <c r="B11" s="4"/>
    </row>
    <row r="12" spans="1:2" ht="12.75">
      <c r="A12" s="1"/>
      <c r="B12" s="5" t="s">
        <v>234</v>
      </c>
    </row>
    <row r="13" spans="1:6" ht="51">
      <c r="A13" s="11" t="s">
        <v>0</v>
      </c>
      <c r="B13" s="12" t="s">
        <v>1</v>
      </c>
      <c r="C13" s="11">
        <v>2010</v>
      </c>
      <c r="D13" s="11" t="s">
        <v>236</v>
      </c>
      <c r="E13" s="11" t="s">
        <v>235</v>
      </c>
      <c r="F13" s="11" t="s">
        <v>3</v>
      </c>
    </row>
    <row r="14" spans="1:6" s="25" customFormat="1" ht="11.25" customHeight="1">
      <c r="A14"/>
      <c r="B14" s="97"/>
      <c r="C14" s="29"/>
      <c r="D14" s="3"/>
      <c r="E14" s="3"/>
      <c r="F14" s="2"/>
    </row>
    <row r="15" spans="1:6" s="25" customFormat="1" ht="12.75">
      <c r="A15"/>
      <c r="B15" s="97"/>
      <c r="C15" s="29"/>
      <c r="D15" s="3">
        <v>0</v>
      </c>
      <c r="E15" s="3"/>
      <c r="F15" s="2"/>
    </row>
    <row r="16" spans="2:6" ht="12.75">
      <c r="B16" s="97"/>
      <c r="D16" s="3">
        <v>0</v>
      </c>
      <c r="E16" s="3"/>
      <c r="F16" s="2"/>
    </row>
    <row r="17" spans="1:6" ht="12.75">
      <c r="A17" s="25"/>
      <c r="B17" s="97"/>
      <c r="D17" s="3">
        <v>0</v>
      </c>
      <c r="E17" s="3"/>
      <c r="F17" s="2"/>
    </row>
    <row r="18" spans="1:6" ht="13.5" thickBot="1">
      <c r="A18" s="1"/>
      <c r="B18" s="4"/>
      <c r="D18" s="3">
        <v>0</v>
      </c>
      <c r="E18" s="3"/>
      <c r="F18" s="2"/>
    </row>
    <row r="19" spans="1:6" ht="18" customHeight="1" thickBot="1">
      <c r="A19" s="13" t="s">
        <v>5</v>
      </c>
      <c r="B19" s="14"/>
      <c r="C19" s="31"/>
      <c r="D19" s="15">
        <f>SUM(D14:D18)</f>
        <v>0</v>
      </c>
      <c r="E19" s="15">
        <f>SUM(E14:E18)</f>
        <v>0</v>
      </c>
      <c r="F19" s="15">
        <f>SUM(F14:F18)</f>
        <v>0</v>
      </c>
    </row>
    <row r="20" spans="1:6" ht="12.75">
      <c r="A20" s="1"/>
      <c r="B20" s="4"/>
      <c r="D20" s="3"/>
      <c r="E20" s="3"/>
      <c r="F20" s="3"/>
    </row>
    <row r="21" spans="1:2" ht="12.75">
      <c r="A21" s="1"/>
      <c r="B21" s="5" t="s">
        <v>237</v>
      </c>
    </row>
    <row r="22" spans="1:4" ht="51">
      <c r="A22" s="18" t="s">
        <v>0</v>
      </c>
      <c r="B22" s="19" t="s">
        <v>237</v>
      </c>
      <c r="C22" s="20">
        <v>2010</v>
      </c>
      <c r="D22" s="20" t="s">
        <v>2</v>
      </c>
    </row>
    <row r="23" spans="1:4" s="25" customFormat="1" ht="38.25">
      <c r="A23" s="41" t="s">
        <v>168</v>
      </c>
      <c r="B23" s="42" t="s">
        <v>169</v>
      </c>
      <c r="C23" s="29"/>
      <c r="D23" s="119">
        <v>2080</v>
      </c>
    </row>
    <row r="24" spans="1:4" s="25" customFormat="1" ht="25.5">
      <c r="A24" s="41" t="s">
        <v>170</v>
      </c>
      <c r="B24" s="42" t="s">
        <v>171</v>
      </c>
      <c r="C24" s="29"/>
      <c r="D24" s="119">
        <v>16972.8</v>
      </c>
    </row>
    <row r="25" spans="1:4" s="25" customFormat="1" ht="38.25">
      <c r="A25" s="41" t="s">
        <v>172</v>
      </c>
      <c r="B25" s="42" t="s">
        <v>173</v>
      </c>
      <c r="C25" s="29"/>
      <c r="D25" s="119">
        <v>1929.2</v>
      </c>
    </row>
    <row r="26" spans="1:4" ht="38.25">
      <c r="A26" s="41" t="s">
        <v>174</v>
      </c>
      <c r="B26" s="42" t="s">
        <v>175</v>
      </c>
      <c r="D26" s="119">
        <v>3705210</v>
      </c>
    </row>
    <row r="27" spans="1:4" ht="26.25" thickBot="1">
      <c r="A27" s="41" t="s">
        <v>28</v>
      </c>
      <c r="B27" s="42" t="s">
        <v>119</v>
      </c>
      <c r="D27" s="119">
        <v>800000</v>
      </c>
    </row>
    <row r="28" spans="1:4" ht="13.5" thickBot="1">
      <c r="A28" s="21" t="s">
        <v>241</v>
      </c>
      <c r="B28" s="22"/>
      <c r="C28" s="25"/>
      <c r="D28" s="15">
        <f>SUM(D23:D27)</f>
        <v>4526192</v>
      </c>
    </row>
    <row r="29" spans="1:2" s="25" customFormat="1" ht="12.75">
      <c r="A29" s="23"/>
      <c r="B29" s="24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87"/>
    </row>
    <row r="32" spans="1:4" s="25" customFormat="1" ht="12.75">
      <c r="A32" s="23"/>
      <c r="B32" s="24"/>
      <c r="D32" s="26"/>
    </row>
    <row r="33" spans="1:4" s="25" customFormat="1" ht="12.75">
      <c r="A33" s="23"/>
      <c r="B33" s="24"/>
      <c r="D33" s="26"/>
    </row>
    <row r="34" spans="1:4" s="25" customFormat="1" ht="12.75">
      <c r="A34" s="23"/>
      <c r="B34" s="24"/>
      <c r="D34" s="26"/>
    </row>
    <row r="35" spans="1:4" s="25" customFormat="1" ht="12.75">
      <c r="A35" s="23"/>
      <c r="B35" s="24"/>
      <c r="D35" s="26"/>
    </row>
    <row r="36" spans="1:4" s="25" customFormat="1" ht="12.75">
      <c r="A36" s="23"/>
      <c r="B36" s="24"/>
      <c r="D36" s="26"/>
    </row>
    <row r="37" spans="1:2" ht="12.75">
      <c r="A37" s="1"/>
      <c r="B37" s="4"/>
    </row>
    <row r="38" spans="1:2" ht="12.75">
      <c r="A38" s="1"/>
      <c r="B38" s="4"/>
    </row>
    <row r="41" spans="1:2" ht="12.75">
      <c r="A41" s="1"/>
      <c r="B41" s="4"/>
    </row>
    <row r="42" spans="1:2" ht="12.75">
      <c r="A42" s="1"/>
      <c r="B42" s="4"/>
    </row>
    <row r="43" spans="1:2" ht="12.75">
      <c r="A43" s="1"/>
      <c r="B43" s="4"/>
    </row>
    <row r="44" spans="1:2" ht="12.75">
      <c r="A44" s="1"/>
      <c r="B44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
 &amp;CCONTRIBUTI CONTO CAPITALE ANNO 2010 ASL AL
&amp;R&amp;"Arial,Grassetto Corsivo"REGIONE PIEMONTE
ASL 213 AL</oddHeader>
    <oddFooter>&amp;L&amp;"Arial,Grassetto"&amp;D&amp;R&amp;P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20"/>
  <sheetViews>
    <sheetView workbookViewId="0" topLeftCell="C32">
      <selection activeCell="F41" sqref="F41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28125" style="73" bestFit="1" customWidth="1"/>
    <col min="5" max="5" width="13.8515625" style="73" bestFit="1" customWidth="1"/>
    <col min="6" max="6" width="13.421875" style="73" bestFit="1" customWidth="1"/>
    <col min="7" max="7" width="12.00390625" style="73" bestFit="1" customWidth="1"/>
    <col min="8" max="8" width="9.8515625" style="73" bestFit="1" customWidth="1"/>
    <col min="9" max="9" width="11.140625" style="73" bestFit="1" customWidth="1"/>
    <col min="10" max="10" width="9.8515625" style="73" bestFit="1" customWidth="1"/>
    <col min="11" max="13" width="9.140625" style="73" customWidth="1"/>
  </cols>
  <sheetData>
    <row r="2" spans="1:2" ht="12.75">
      <c r="A2" s="1"/>
      <c r="B2" s="5" t="s">
        <v>87</v>
      </c>
    </row>
    <row r="3" spans="1:5" ht="61.5" customHeight="1">
      <c r="A3" s="6" t="s">
        <v>0</v>
      </c>
      <c r="B3" s="7" t="s">
        <v>1</v>
      </c>
      <c r="C3" s="6">
        <v>2009</v>
      </c>
      <c r="D3" s="78" t="s">
        <v>2</v>
      </c>
      <c r="E3" s="74"/>
    </row>
    <row r="4" spans="1:13" s="25" customFormat="1" ht="25.5">
      <c r="A4" s="41" t="s">
        <v>28</v>
      </c>
      <c r="B4" s="42" t="s">
        <v>138</v>
      </c>
      <c r="C4" s="40"/>
      <c r="D4" s="74">
        <v>550000</v>
      </c>
      <c r="E4" s="74"/>
      <c r="F4" s="74"/>
      <c r="G4" s="74"/>
      <c r="H4" s="74"/>
      <c r="I4" s="74"/>
      <c r="J4" s="74"/>
      <c r="K4" s="74"/>
      <c r="L4" s="74"/>
      <c r="M4" s="74"/>
    </row>
    <row r="5" spans="1:13" s="25" customFormat="1" ht="25.5">
      <c r="A5" s="41" t="s">
        <v>28</v>
      </c>
      <c r="B5" s="42" t="s">
        <v>139</v>
      </c>
      <c r="C5" s="40"/>
      <c r="D5" s="74">
        <v>300000</v>
      </c>
      <c r="E5" s="74"/>
      <c r="F5" s="74"/>
      <c r="G5" s="74"/>
      <c r="H5" s="74"/>
      <c r="I5" s="74"/>
      <c r="J5" s="74"/>
      <c r="K5" s="74"/>
      <c r="L5" s="74"/>
      <c r="M5" s="74"/>
    </row>
    <row r="6" spans="1:13" s="25" customFormat="1" ht="25.5">
      <c r="A6" s="41" t="s">
        <v>88</v>
      </c>
      <c r="B6" s="42" t="s">
        <v>141</v>
      </c>
      <c r="C6" s="40"/>
      <c r="D6" s="74">
        <v>4103000</v>
      </c>
      <c r="E6" s="74"/>
      <c r="F6" s="74"/>
      <c r="G6" s="74"/>
      <c r="H6" s="74"/>
      <c r="I6" s="74"/>
      <c r="J6" s="74"/>
      <c r="K6" s="74"/>
      <c r="L6" s="74"/>
      <c r="M6" s="74"/>
    </row>
    <row r="7" spans="1:13" s="25" customFormat="1" ht="25.5">
      <c r="A7" s="4" t="s">
        <v>101</v>
      </c>
      <c r="B7" s="42" t="s">
        <v>143</v>
      </c>
      <c r="C7" s="40"/>
      <c r="D7" s="74">
        <v>528979</v>
      </c>
      <c r="E7" s="74"/>
      <c r="F7" s="74"/>
      <c r="G7" s="74"/>
      <c r="H7" s="74"/>
      <c r="I7" s="74"/>
      <c r="J7" s="74"/>
      <c r="K7" s="74"/>
      <c r="L7" s="74"/>
      <c r="M7" s="74"/>
    </row>
    <row r="8" spans="1:13" s="25" customFormat="1" ht="25.5">
      <c r="A8" s="41" t="s">
        <v>95</v>
      </c>
      <c r="B8" s="42" t="s">
        <v>144</v>
      </c>
      <c r="C8" s="40"/>
      <c r="D8" s="74">
        <v>410000</v>
      </c>
      <c r="E8" s="74"/>
      <c r="F8" s="74"/>
      <c r="G8" s="74"/>
      <c r="H8" s="74"/>
      <c r="I8" s="74"/>
      <c r="J8" s="74"/>
      <c r="K8" s="74"/>
      <c r="L8" s="74"/>
      <c r="M8" s="74"/>
    </row>
    <row r="9" spans="1:13" s="25" customFormat="1" ht="25.5">
      <c r="A9" s="41" t="s">
        <v>89</v>
      </c>
      <c r="B9" s="42" t="s">
        <v>145</v>
      </c>
      <c r="C9" s="40"/>
      <c r="D9" s="74">
        <v>2180000</v>
      </c>
      <c r="E9" s="74"/>
      <c r="F9" s="74"/>
      <c r="G9" s="74"/>
      <c r="H9" s="74"/>
      <c r="I9" s="74"/>
      <c r="J9" s="74"/>
      <c r="K9" s="74"/>
      <c r="L9" s="74"/>
      <c r="M9" s="74"/>
    </row>
    <row r="10" spans="1:13" s="25" customFormat="1" ht="25.5">
      <c r="A10" s="4" t="s">
        <v>90</v>
      </c>
      <c r="B10" s="42" t="s">
        <v>147</v>
      </c>
      <c r="C10" s="40"/>
      <c r="D10" s="74">
        <v>37000</v>
      </c>
      <c r="E10" s="74"/>
      <c r="F10" s="74"/>
      <c r="G10" s="74"/>
      <c r="H10" s="74"/>
      <c r="I10" s="74"/>
      <c r="J10" s="74"/>
      <c r="K10" s="74"/>
      <c r="L10" s="74"/>
      <c r="M10" s="74"/>
    </row>
    <row r="11" spans="1:13" s="25" customFormat="1" ht="25.5">
      <c r="A11" s="4" t="s">
        <v>91</v>
      </c>
      <c r="B11" s="42" t="s">
        <v>148</v>
      </c>
      <c r="C11" s="40"/>
      <c r="D11" s="74">
        <v>10210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13" s="25" customFormat="1" ht="25.5">
      <c r="A12" s="41" t="s">
        <v>92</v>
      </c>
      <c r="B12" s="42" t="s">
        <v>149</v>
      </c>
      <c r="C12" s="40"/>
      <c r="D12" s="74">
        <v>1959058</v>
      </c>
      <c r="E12" s="74"/>
      <c r="F12" s="74"/>
      <c r="G12" s="74"/>
      <c r="H12" s="74"/>
      <c r="I12" s="74"/>
      <c r="J12" s="74"/>
      <c r="K12" s="74"/>
      <c r="L12" s="74"/>
      <c r="M12" s="74"/>
    </row>
    <row r="13" spans="1:13" s="25" customFormat="1" ht="25.5">
      <c r="A13" s="41" t="s">
        <v>93</v>
      </c>
      <c r="B13" s="42" t="s">
        <v>150</v>
      </c>
      <c r="C13" s="40"/>
      <c r="D13" s="74">
        <v>432935.74</v>
      </c>
      <c r="E13" s="74"/>
      <c r="F13" s="74"/>
      <c r="G13" s="74"/>
      <c r="H13" s="74"/>
      <c r="I13" s="74"/>
      <c r="J13" s="74"/>
      <c r="K13" s="74"/>
      <c r="L13" s="74"/>
      <c r="M13" s="74"/>
    </row>
    <row r="14" spans="1:13" s="25" customFormat="1" ht="12.75">
      <c r="A14" s="4" t="s">
        <v>94</v>
      </c>
      <c r="B14" s="42" t="s">
        <v>151</v>
      </c>
      <c r="C14" s="40"/>
      <c r="D14" s="74">
        <v>103291</v>
      </c>
      <c r="E14" s="74"/>
      <c r="F14" s="74"/>
      <c r="G14" s="74"/>
      <c r="H14" s="74"/>
      <c r="I14" s="74"/>
      <c r="J14" s="74"/>
      <c r="K14" s="74"/>
      <c r="L14" s="74"/>
      <c r="M14" s="74"/>
    </row>
    <row r="15" spans="1:13" s="25" customFormat="1" ht="25.5">
      <c r="A15" s="41" t="s">
        <v>95</v>
      </c>
      <c r="B15" s="42" t="s">
        <v>152</v>
      </c>
      <c r="C15" s="40"/>
      <c r="D15" s="74">
        <v>250000</v>
      </c>
      <c r="E15" s="74"/>
      <c r="F15" s="74"/>
      <c r="G15" s="74"/>
      <c r="H15" s="74"/>
      <c r="I15" s="74"/>
      <c r="J15" s="74"/>
      <c r="K15" s="74"/>
      <c r="L15" s="74"/>
      <c r="M15" s="74"/>
    </row>
    <row r="16" spans="1:13" s="25" customFormat="1" ht="12.75">
      <c r="A16" s="4" t="s">
        <v>96</v>
      </c>
      <c r="B16" s="42" t="s">
        <v>153</v>
      </c>
      <c r="C16" s="40"/>
      <c r="D16" s="74">
        <v>130000</v>
      </c>
      <c r="E16" s="74"/>
      <c r="F16" s="74"/>
      <c r="G16" s="74"/>
      <c r="H16" s="74"/>
      <c r="I16" s="74"/>
      <c r="J16" s="74"/>
      <c r="K16" s="74"/>
      <c r="L16" s="74"/>
      <c r="M16" s="74"/>
    </row>
    <row r="17" spans="1:13" s="25" customFormat="1" ht="25.5">
      <c r="A17" s="41" t="s">
        <v>97</v>
      </c>
      <c r="B17" s="42" t="s">
        <v>154</v>
      </c>
      <c r="C17" s="40"/>
      <c r="D17" s="74">
        <v>444000</v>
      </c>
      <c r="E17" s="74"/>
      <c r="F17" s="74"/>
      <c r="G17" s="74"/>
      <c r="H17" s="74"/>
      <c r="I17" s="74"/>
      <c r="J17" s="74"/>
      <c r="K17" s="74"/>
      <c r="L17" s="74"/>
      <c r="M17" s="74"/>
    </row>
    <row r="18" spans="1:13" s="25" customFormat="1" ht="25.5">
      <c r="A18" s="41" t="s">
        <v>97</v>
      </c>
      <c r="B18" s="42" t="s">
        <v>155</v>
      </c>
      <c r="C18" s="40"/>
      <c r="D18" s="74">
        <v>600000</v>
      </c>
      <c r="E18" s="74"/>
      <c r="F18" s="74"/>
      <c r="G18" s="74"/>
      <c r="H18" s="74"/>
      <c r="I18" s="74"/>
      <c r="J18" s="74"/>
      <c r="K18" s="74"/>
      <c r="L18" s="74"/>
      <c r="M18" s="74"/>
    </row>
    <row r="19" spans="1:13" s="25" customFormat="1" ht="25.5">
      <c r="A19" s="41" t="s">
        <v>97</v>
      </c>
      <c r="B19" s="42" t="s">
        <v>156</v>
      </c>
      <c r="C19" s="40"/>
      <c r="D19" s="74">
        <v>234000</v>
      </c>
      <c r="E19" s="74"/>
      <c r="F19" s="74"/>
      <c r="G19" s="74"/>
      <c r="H19" s="74"/>
      <c r="I19" s="74"/>
      <c r="J19" s="74"/>
      <c r="K19" s="74"/>
      <c r="L19" s="74"/>
      <c r="M19" s="74"/>
    </row>
    <row r="20" spans="1:13" s="25" customFormat="1" ht="25.5">
      <c r="A20" s="41" t="s">
        <v>97</v>
      </c>
      <c r="B20" s="42" t="s">
        <v>157</v>
      </c>
      <c r="C20" s="40"/>
      <c r="D20" s="74">
        <v>77000</v>
      </c>
      <c r="E20" s="74"/>
      <c r="F20" s="74"/>
      <c r="G20" s="74"/>
      <c r="H20" s="74"/>
      <c r="I20" s="74"/>
      <c r="J20" s="74"/>
      <c r="K20" s="74"/>
      <c r="L20" s="74"/>
      <c r="M20" s="74"/>
    </row>
    <row r="21" spans="1:13" s="25" customFormat="1" ht="25.5">
      <c r="A21" s="41" t="s">
        <v>97</v>
      </c>
      <c r="B21" s="42" t="s">
        <v>159</v>
      </c>
      <c r="C21" s="40"/>
      <c r="D21" s="74">
        <v>273000</v>
      </c>
      <c r="E21" s="74"/>
      <c r="F21" s="74"/>
      <c r="G21" s="74"/>
      <c r="H21" s="74"/>
      <c r="I21" s="74"/>
      <c r="J21" s="74"/>
      <c r="K21" s="74"/>
      <c r="L21" s="74"/>
      <c r="M21" s="74"/>
    </row>
    <row r="22" spans="1:13" s="25" customFormat="1" ht="25.5">
      <c r="A22" s="41" t="s">
        <v>97</v>
      </c>
      <c r="B22" s="42" t="s">
        <v>160</v>
      </c>
      <c r="C22" s="40"/>
      <c r="D22" s="74">
        <v>70000</v>
      </c>
      <c r="E22" s="74"/>
      <c r="F22" s="74"/>
      <c r="G22" s="74"/>
      <c r="H22" s="74"/>
      <c r="I22" s="74"/>
      <c r="J22" s="74"/>
      <c r="K22" s="74"/>
      <c r="L22" s="74"/>
      <c r="M22" s="74"/>
    </row>
    <row r="23" spans="1:13" s="25" customFormat="1" ht="25.5">
      <c r="A23" s="41" t="s">
        <v>97</v>
      </c>
      <c r="B23" s="42" t="s">
        <v>161</v>
      </c>
      <c r="C23" s="40"/>
      <c r="D23" s="74">
        <v>310000</v>
      </c>
      <c r="E23" s="74"/>
      <c r="F23" s="74"/>
      <c r="G23" s="74"/>
      <c r="H23" s="74"/>
      <c r="I23" s="74"/>
      <c r="J23" s="74"/>
      <c r="K23" s="74"/>
      <c r="L23" s="74"/>
      <c r="M23" s="74"/>
    </row>
    <row r="24" spans="1:13" s="25" customFormat="1" ht="25.5">
      <c r="A24" s="4" t="s">
        <v>98</v>
      </c>
      <c r="B24" s="97" t="s">
        <v>163</v>
      </c>
      <c r="C24" s="40"/>
      <c r="D24" s="74">
        <v>700000</v>
      </c>
      <c r="E24" s="74"/>
      <c r="F24" s="74"/>
      <c r="G24" s="74"/>
      <c r="H24" s="74"/>
      <c r="I24" s="74"/>
      <c r="J24" s="74"/>
      <c r="K24" s="74"/>
      <c r="L24" s="74"/>
      <c r="M24" s="74"/>
    </row>
    <row r="25" spans="1:13" s="25" customFormat="1" ht="25.5">
      <c r="A25" s="4" t="s">
        <v>98</v>
      </c>
      <c r="B25" s="97" t="s">
        <v>164</v>
      </c>
      <c r="C25" s="40"/>
      <c r="D25" s="74">
        <v>400000</v>
      </c>
      <c r="E25" s="74"/>
      <c r="F25" s="74"/>
      <c r="G25" s="74"/>
      <c r="H25" s="74"/>
      <c r="I25" s="74"/>
      <c r="J25" s="74"/>
      <c r="K25" s="74"/>
      <c r="L25" s="74"/>
      <c r="M25" s="74"/>
    </row>
    <row r="26" spans="1:13" s="25" customFormat="1" ht="25.5">
      <c r="A26" s="41" t="s">
        <v>99</v>
      </c>
      <c r="B26" s="97" t="s">
        <v>165</v>
      </c>
      <c r="C26" s="40"/>
      <c r="D26" s="74">
        <v>2228511.52</v>
      </c>
      <c r="E26" s="74"/>
      <c r="F26" s="74"/>
      <c r="G26" s="74"/>
      <c r="H26" s="74"/>
      <c r="I26" s="74"/>
      <c r="J26" s="74"/>
      <c r="K26" s="74"/>
      <c r="L26" s="74"/>
      <c r="M26" s="74"/>
    </row>
    <row r="27" spans="1:13" s="25" customFormat="1" ht="33.75" customHeight="1" thickBot="1">
      <c r="A27" s="41" t="s">
        <v>99</v>
      </c>
      <c r="B27" s="97" t="s">
        <v>166</v>
      </c>
      <c r="C27" s="40"/>
      <c r="D27" s="74">
        <v>2309078.8</v>
      </c>
      <c r="E27" s="74"/>
      <c r="F27" s="74"/>
      <c r="G27" s="74"/>
      <c r="H27" s="74"/>
      <c r="I27" s="74"/>
      <c r="J27" s="74"/>
      <c r="K27" s="74"/>
      <c r="L27" s="74"/>
      <c r="M27" s="74"/>
    </row>
    <row r="28" spans="1:4" ht="13.5" thickBot="1">
      <c r="A28" s="8" t="s">
        <v>4</v>
      </c>
      <c r="B28" s="9"/>
      <c r="C28" s="10"/>
      <c r="D28" s="82">
        <f>SUM(D4:D27)</f>
        <v>18640064.06</v>
      </c>
    </row>
    <row r="29" spans="1:2" ht="12.75">
      <c r="A29" s="1"/>
      <c r="B29" s="4"/>
    </row>
    <row r="30" spans="1:2" ht="12.75">
      <c r="A30" s="1"/>
      <c r="B30" s="5" t="s">
        <v>234</v>
      </c>
    </row>
    <row r="31" spans="1:6" ht="51">
      <c r="A31" s="11" t="s">
        <v>0</v>
      </c>
      <c r="B31" s="12" t="s">
        <v>1</v>
      </c>
      <c r="C31" s="11">
        <v>2009</v>
      </c>
      <c r="D31" s="75" t="s">
        <v>236</v>
      </c>
      <c r="E31" s="75" t="s">
        <v>235</v>
      </c>
      <c r="F31" s="75" t="s">
        <v>3</v>
      </c>
    </row>
    <row r="32" spans="1:6" ht="12.75">
      <c r="A32" s="90"/>
      <c r="B32" s="91"/>
      <c r="C32" s="90"/>
      <c r="D32" s="92"/>
      <c r="E32" s="92"/>
      <c r="F32" s="92"/>
    </row>
    <row r="33" spans="1:13" s="25" customFormat="1" ht="25.5">
      <c r="A33" s="41" t="s">
        <v>95</v>
      </c>
      <c r="B33" s="42" t="s">
        <v>144</v>
      </c>
      <c r="C33" s="40"/>
      <c r="D33" s="74"/>
      <c r="E33" s="74">
        <v>406190.4</v>
      </c>
      <c r="F33" s="74">
        <f aca="true" t="shared" si="0" ref="F33:F39">+D33+E33</f>
        <v>406190.4</v>
      </c>
      <c r="G33" s="74"/>
      <c r="H33" s="74"/>
      <c r="I33" s="74"/>
      <c r="J33" s="74"/>
      <c r="K33" s="74"/>
      <c r="L33" s="74"/>
      <c r="M33" s="74"/>
    </row>
    <row r="34" spans="1:13" s="25" customFormat="1" ht="25.5">
      <c r="A34" s="4" t="s">
        <v>91</v>
      </c>
      <c r="B34" s="42" t="s">
        <v>148</v>
      </c>
      <c r="C34" s="40"/>
      <c r="D34" s="74"/>
      <c r="E34" s="74">
        <v>10210</v>
      </c>
      <c r="F34" s="74">
        <f t="shared" si="0"/>
        <v>10210</v>
      </c>
      <c r="G34" s="74"/>
      <c r="H34" s="74"/>
      <c r="I34" s="74"/>
      <c r="J34" s="74"/>
      <c r="K34" s="74"/>
      <c r="L34" s="74"/>
      <c r="M34" s="74"/>
    </row>
    <row r="35" spans="1:13" s="25" customFormat="1" ht="25.5">
      <c r="A35" s="41" t="s">
        <v>93</v>
      </c>
      <c r="B35" s="42" t="s">
        <v>150</v>
      </c>
      <c r="C35" s="40"/>
      <c r="D35" s="74"/>
      <c r="E35" s="74">
        <v>330372.7</v>
      </c>
      <c r="F35" s="74">
        <f t="shared" si="0"/>
        <v>330372.7</v>
      </c>
      <c r="G35" s="74"/>
      <c r="H35" s="74"/>
      <c r="I35" s="74"/>
      <c r="J35" s="74"/>
      <c r="K35" s="74"/>
      <c r="L35" s="74"/>
      <c r="M35" s="74"/>
    </row>
    <row r="36" spans="1:13" s="25" customFormat="1" ht="25.5">
      <c r="A36" s="41" t="s">
        <v>95</v>
      </c>
      <c r="B36" s="42" t="s">
        <v>152</v>
      </c>
      <c r="C36" s="40"/>
      <c r="D36" s="74"/>
      <c r="E36" s="74">
        <v>163781</v>
      </c>
      <c r="F36" s="74">
        <f t="shared" si="0"/>
        <v>163781</v>
      </c>
      <c r="G36" s="74"/>
      <c r="H36" s="74"/>
      <c r="I36" s="74"/>
      <c r="J36" s="74"/>
      <c r="K36" s="74"/>
      <c r="L36" s="74"/>
      <c r="M36" s="74"/>
    </row>
    <row r="37" spans="1:13" s="25" customFormat="1" ht="25.5">
      <c r="A37" s="4" t="s">
        <v>90</v>
      </c>
      <c r="B37" s="42" t="s">
        <v>147</v>
      </c>
      <c r="C37" s="40"/>
      <c r="D37" s="74">
        <v>18500</v>
      </c>
      <c r="E37" s="74">
        <v>0</v>
      </c>
      <c r="F37" s="74">
        <f t="shared" si="0"/>
        <v>18500</v>
      </c>
      <c r="G37" s="74"/>
      <c r="H37" s="74"/>
      <c r="I37" s="74"/>
      <c r="J37" s="74"/>
      <c r="K37" s="74"/>
      <c r="L37" s="74"/>
      <c r="M37" s="74"/>
    </row>
    <row r="38" spans="1:13" s="25" customFormat="1" ht="25.5">
      <c r="A38" s="41" t="s">
        <v>92</v>
      </c>
      <c r="B38" s="42" t="s">
        <v>149</v>
      </c>
      <c r="C38" s="40"/>
      <c r="D38" s="74">
        <v>308966.6</v>
      </c>
      <c r="E38" s="74">
        <v>0</v>
      </c>
      <c r="F38" s="74">
        <f t="shared" si="0"/>
        <v>308966.6</v>
      </c>
      <c r="G38" s="74"/>
      <c r="H38" s="74"/>
      <c r="I38" s="74"/>
      <c r="J38" s="74"/>
      <c r="K38" s="74"/>
      <c r="L38" s="74"/>
      <c r="M38" s="74"/>
    </row>
    <row r="39" spans="1:13" s="25" customFormat="1" ht="26.25" thickBot="1">
      <c r="A39" s="41" t="s">
        <v>97</v>
      </c>
      <c r="B39" s="42" t="s">
        <v>154</v>
      </c>
      <c r="C39" s="40"/>
      <c r="D39" s="74"/>
      <c r="E39" s="74">
        <v>266400</v>
      </c>
      <c r="F39" s="74">
        <f t="shared" si="0"/>
        <v>266400</v>
      </c>
      <c r="G39" s="74"/>
      <c r="H39" s="74"/>
      <c r="I39" s="74"/>
      <c r="J39" s="74"/>
      <c r="K39" s="74"/>
      <c r="L39" s="74"/>
      <c r="M39" s="74"/>
    </row>
    <row r="40" spans="1:6" ht="18" customHeight="1" thickBot="1">
      <c r="A40" s="13" t="s">
        <v>5</v>
      </c>
      <c r="B40" s="14"/>
      <c r="C40" s="31"/>
      <c r="D40" s="80">
        <f>SUM(D33:D39)</f>
        <v>327466.6</v>
      </c>
      <c r="E40" s="76">
        <f>SUM(E33:E39)</f>
        <v>1176954.1</v>
      </c>
      <c r="F40" s="77">
        <f>SUM(F33:F39)</f>
        <v>1504420.7000000002</v>
      </c>
    </row>
    <row r="41" spans="1:2" ht="12.75">
      <c r="A41" s="1"/>
      <c r="B41" s="4"/>
    </row>
    <row r="42" spans="1:2" ht="12.75">
      <c r="A42" s="1"/>
      <c r="B42" s="5" t="s">
        <v>237</v>
      </c>
    </row>
    <row r="43" spans="1:4" ht="51">
      <c r="A43" s="18" t="s">
        <v>0</v>
      </c>
      <c r="B43" s="19" t="s">
        <v>237</v>
      </c>
      <c r="C43" s="20">
        <v>2009</v>
      </c>
      <c r="D43" s="81" t="s">
        <v>2</v>
      </c>
    </row>
    <row r="44" spans="1:13" s="25" customFormat="1" ht="25.5">
      <c r="A44" s="41" t="s">
        <v>28</v>
      </c>
      <c r="B44" s="42" t="s">
        <v>138</v>
      </c>
      <c r="C44" s="40"/>
      <c r="D44" s="74">
        <v>550000</v>
      </c>
      <c r="E44" s="74"/>
      <c r="F44" s="74"/>
      <c r="G44" s="74"/>
      <c r="H44" s="74"/>
      <c r="I44" s="74"/>
      <c r="J44" s="74"/>
      <c r="K44" s="74"/>
      <c r="L44" s="74"/>
      <c r="M44" s="74"/>
    </row>
    <row r="45" spans="1:13" s="25" customFormat="1" ht="25.5">
      <c r="A45" s="41" t="s">
        <v>28</v>
      </c>
      <c r="B45" s="42" t="s">
        <v>140</v>
      </c>
      <c r="C45" s="40"/>
      <c r="D45" s="74">
        <v>300000</v>
      </c>
      <c r="E45" s="74"/>
      <c r="F45" s="74"/>
      <c r="G45" s="74"/>
      <c r="H45" s="74"/>
      <c r="I45" s="74"/>
      <c r="J45" s="74"/>
      <c r="K45" s="74"/>
      <c r="L45" s="74"/>
      <c r="M45" s="74"/>
    </row>
    <row r="46" spans="1:13" s="25" customFormat="1" ht="25.5">
      <c r="A46" s="41" t="s">
        <v>88</v>
      </c>
      <c r="B46" s="42" t="s">
        <v>142</v>
      </c>
      <c r="C46" s="40"/>
      <c r="D46" s="74">
        <v>4103000</v>
      </c>
      <c r="E46" s="74"/>
      <c r="F46" s="74"/>
      <c r="G46" s="74"/>
      <c r="H46" s="74"/>
      <c r="I46" s="74"/>
      <c r="J46" s="74"/>
      <c r="K46" s="74"/>
      <c r="L46" s="74"/>
      <c r="M46" s="74"/>
    </row>
    <row r="47" spans="1:13" s="25" customFormat="1" ht="25.5">
      <c r="A47" s="4" t="s">
        <v>101</v>
      </c>
      <c r="B47" s="42" t="s">
        <v>143</v>
      </c>
      <c r="C47" s="40"/>
      <c r="D47" s="74">
        <v>528979</v>
      </c>
      <c r="E47" s="74"/>
      <c r="F47" s="74"/>
      <c r="G47" s="74"/>
      <c r="H47" s="74"/>
      <c r="I47" s="74"/>
      <c r="J47" s="74"/>
      <c r="K47" s="74"/>
      <c r="L47" s="74"/>
      <c r="M47" s="74"/>
    </row>
    <row r="48" spans="1:13" s="25" customFormat="1" ht="25.5">
      <c r="A48" s="41" t="s">
        <v>95</v>
      </c>
      <c r="B48" s="42" t="s">
        <v>144</v>
      </c>
      <c r="C48" s="40"/>
      <c r="D48" s="74">
        <v>3809.6</v>
      </c>
      <c r="E48" s="74"/>
      <c r="F48" s="74"/>
      <c r="G48" s="74"/>
      <c r="H48" s="74"/>
      <c r="I48" s="74"/>
      <c r="J48" s="74"/>
      <c r="K48" s="74"/>
      <c r="L48" s="74"/>
      <c r="M48" s="74"/>
    </row>
    <row r="49" spans="1:13" s="25" customFormat="1" ht="25.5">
      <c r="A49" s="41" t="s">
        <v>89</v>
      </c>
      <c r="B49" s="42" t="s">
        <v>146</v>
      </c>
      <c r="C49" s="40"/>
      <c r="D49" s="74">
        <v>2180000</v>
      </c>
      <c r="E49" s="74"/>
      <c r="F49" s="74"/>
      <c r="G49" s="74"/>
      <c r="H49" s="74"/>
      <c r="I49" s="74"/>
      <c r="J49" s="74"/>
      <c r="K49" s="74"/>
      <c r="L49" s="74"/>
      <c r="M49" s="74"/>
    </row>
    <row r="50" spans="1:13" s="25" customFormat="1" ht="25.5">
      <c r="A50" s="4" t="s">
        <v>90</v>
      </c>
      <c r="B50" s="42" t="s">
        <v>147</v>
      </c>
      <c r="C50" s="40"/>
      <c r="D50" s="74">
        <v>18500</v>
      </c>
      <c r="E50" s="74"/>
      <c r="F50" s="74"/>
      <c r="G50" s="74"/>
      <c r="H50" s="74"/>
      <c r="I50" s="74"/>
      <c r="J50" s="74"/>
      <c r="K50" s="74"/>
      <c r="L50" s="74"/>
      <c r="M50" s="74"/>
    </row>
    <row r="51" spans="1:13" s="25" customFormat="1" ht="25.5">
      <c r="A51" s="41" t="s">
        <v>92</v>
      </c>
      <c r="B51" s="42" t="s">
        <v>149</v>
      </c>
      <c r="C51" s="40"/>
      <c r="D51" s="74">
        <v>1650091.4</v>
      </c>
      <c r="E51" s="74"/>
      <c r="F51" s="74"/>
      <c r="G51" s="74"/>
      <c r="H51" s="74"/>
      <c r="I51" s="74"/>
      <c r="J51" s="74"/>
      <c r="K51" s="74"/>
      <c r="L51" s="74"/>
      <c r="M51" s="74"/>
    </row>
    <row r="52" spans="1:13" s="25" customFormat="1" ht="25.5">
      <c r="A52" s="41" t="s">
        <v>93</v>
      </c>
      <c r="B52" s="42" t="s">
        <v>150</v>
      </c>
      <c r="C52" s="40"/>
      <c r="D52" s="74">
        <v>102563.04</v>
      </c>
      <c r="E52" s="74"/>
      <c r="F52" s="74"/>
      <c r="G52" s="74"/>
      <c r="H52" s="74"/>
      <c r="I52" s="74"/>
      <c r="J52" s="74"/>
      <c r="K52" s="74"/>
      <c r="L52" s="74"/>
      <c r="M52" s="74"/>
    </row>
    <row r="53" spans="1:13" s="25" customFormat="1" ht="12.75">
      <c r="A53" s="4" t="s">
        <v>94</v>
      </c>
      <c r="B53" s="42" t="s">
        <v>151</v>
      </c>
      <c r="C53" s="40"/>
      <c r="D53" s="74">
        <v>103291</v>
      </c>
      <c r="E53" s="74"/>
      <c r="F53" s="74"/>
      <c r="G53" s="74"/>
      <c r="H53" s="74"/>
      <c r="I53" s="74"/>
      <c r="J53" s="74"/>
      <c r="K53" s="74"/>
      <c r="L53" s="74"/>
      <c r="M53" s="74"/>
    </row>
    <row r="54" spans="1:13" s="25" customFormat="1" ht="25.5">
      <c r="A54" s="41" t="s">
        <v>95</v>
      </c>
      <c r="B54" s="42" t="s">
        <v>152</v>
      </c>
      <c r="C54" s="40"/>
      <c r="D54" s="74">
        <f>+D15-F36</f>
        <v>86219</v>
      </c>
      <c r="E54" s="74"/>
      <c r="F54" s="74"/>
      <c r="G54" s="74"/>
      <c r="H54" s="74"/>
      <c r="I54" s="74"/>
      <c r="J54" s="74"/>
      <c r="K54" s="74"/>
      <c r="L54" s="74"/>
      <c r="M54" s="74"/>
    </row>
    <row r="55" spans="1:13" s="25" customFormat="1" ht="12.75">
      <c r="A55" s="4" t="s">
        <v>96</v>
      </c>
      <c r="B55" s="42" t="s">
        <v>153</v>
      </c>
      <c r="C55" s="40"/>
      <c r="D55" s="74">
        <v>130000</v>
      </c>
      <c r="E55" s="74"/>
      <c r="F55" s="74"/>
      <c r="G55" s="74"/>
      <c r="H55" s="74"/>
      <c r="I55" s="74"/>
      <c r="J55" s="74"/>
      <c r="K55" s="74"/>
      <c r="L55" s="74"/>
      <c r="M55" s="74"/>
    </row>
    <row r="56" spans="1:13" s="25" customFormat="1" ht="25.5">
      <c r="A56" s="41" t="s">
        <v>97</v>
      </c>
      <c r="B56" s="42" t="s">
        <v>154</v>
      </c>
      <c r="C56" s="40"/>
      <c r="D56" s="74">
        <v>177600</v>
      </c>
      <c r="E56" s="74"/>
      <c r="F56" s="74"/>
      <c r="G56" s="74"/>
      <c r="H56" s="74"/>
      <c r="I56" s="74"/>
      <c r="J56" s="74"/>
      <c r="K56" s="74"/>
      <c r="L56" s="74"/>
      <c r="M56" s="74"/>
    </row>
    <row r="57" spans="1:13" s="25" customFormat="1" ht="25.5">
      <c r="A57" s="41" t="s">
        <v>97</v>
      </c>
      <c r="B57" s="42" t="s">
        <v>155</v>
      </c>
      <c r="C57" s="40"/>
      <c r="D57" s="74">
        <v>600000</v>
      </c>
      <c r="E57" s="74"/>
      <c r="F57" s="74"/>
      <c r="G57" s="74"/>
      <c r="H57" s="74"/>
      <c r="I57" s="74"/>
      <c r="J57" s="74"/>
      <c r="K57" s="74"/>
      <c r="L57" s="74"/>
      <c r="M57" s="74"/>
    </row>
    <row r="58" spans="1:13" s="25" customFormat="1" ht="25.5">
      <c r="A58" s="41" t="s">
        <v>97</v>
      </c>
      <c r="B58" s="42" t="s">
        <v>156</v>
      </c>
      <c r="C58" s="40"/>
      <c r="D58" s="74">
        <v>234000</v>
      </c>
      <c r="E58" s="74"/>
      <c r="F58" s="74"/>
      <c r="G58" s="74"/>
      <c r="H58" s="74"/>
      <c r="I58" s="74"/>
      <c r="J58" s="74"/>
      <c r="K58" s="74"/>
      <c r="L58" s="74"/>
      <c r="M58" s="74"/>
    </row>
    <row r="59" spans="1:13" s="25" customFormat="1" ht="25.5">
      <c r="A59" s="41" t="s">
        <v>97</v>
      </c>
      <c r="B59" s="42" t="s">
        <v>158</v>
      </c>
      <c r="C59" s="40"/>
      <c r="D59" s="74">
        <v>77000</v>
      </c>
      <c r="E59" s="74"/>
      <c r="F59" s="74"/>
      <c r="G59" s="74"/>
      <c r="H59" s="74"/>
      <c r="I59" s="74"/>
      <c r="J59" s="74"/>
      <c r="K59" s="74"/>
      <c r="L59" s="74"/>
      <c r="M59" s="74"/>
    </row>
    <row r="60" spans="1:13" s="25" customFormat="1" ht="25.5">
      <c r="A60" s="41" t="s">
        <v>97</v>
      </c>
      <c r="B60" s="42" t="s">
        <v>159</v>
      </c>
      <c r="C60" s="40"/>
      <c r="D60" s="74">
        <v>273000</v>
      </c>
      <c r="E60" s="74"/>
      <c r="F60" s="74"/>
      <c r="G60" s="74"/>
      <c r="H60" s="74"/>
      <c r="I60" s="74"/>
      <c r="J60" s="74"/>
      <c r="K60" s="74"/>
      <c r="L60" s="74"/>
      <c r="M60" s="74"/>
    </row>
    <row r="61" spans="1:13" s="25" customFormat="1" ht="25.5">
      <c r="A61" s="41" t="s">
        <v>97</v>
      </c>
      <c r="B61" s="42" t="s">
        <v>160</v>
      </c>
      <c r="C61" s="40"/>
      <c r="D61" s="74">
        <v>70000</v>
      </c>
      <c r="E61" s="74"/>
      <c r="F61" s="74"/>
      <c r="G61" s="74"/>
      <c r="H61" s="74"/>
      <c r="I61" s="74"/>
      <c r="J61" s="74"/>
      <c r="K61" s="74"/>
      <c r="L61" s="74"/>
      <c r="M61" s="74"/>
    </row>
    <row r="62" spans="1:13" s="25" customFormat="1" ht="25.5">
      <c r="A62" s="41" t="s">
        <v>97</v>
      </c>
      <c r="B62" s="42" t="s">
        <v>162</v>
      </c>
      <c r="C62" s="40"/>
      <c r="D62" s="74">
        <v>310000</v>
      </c>
      <c r="E62" s="74"/>
      <c r="F62" s="74"/>
      <c r="G62" s="74"/>
      <c r="H62" s="74"/>
      <c r="I62" s="74"/>
      <c r="J62" s="74"/>
      <c r="K62" s="74"/>
      <c r="L62" s="74"/>
      <c r="M62" s="74"/>
    </row>
    <row r="63" spans="1:13" s="25" customFormat="1" ht="25.5">
      <c r="A63" s="4" t="s">
        <v>98</v>
      </c>
      <c r="B63" s="97" t="s">
        <v>163</v>
      </c>
      <c r="C63" s="40"/>
      <c r="D63" s="74">
        <v>700000</v>
      </c>
      <c r="E63" s="74"/>
      <c r="F63" s="74"/>
      <c r="G63" s="74"/>
      <c r="H63" s="74"/>
      <c r="I63" s="74"/>
      <c r="J63" s="74"/>
      <c r="K63" s="74"/>
      <c r="L63" s="74"/>
      <c r="M63" s="74"/>
    </row>
    <row r="64" spans="1:13" s="25" customFormat="1" ht="25.5">
      <c r="A64" s="4" t="s">
        <v>98</v>
      </c>
      <c r="B64" s="97" t="s">
        <v>164</v>
      </c>
      <c r="C64" s="40"/>
      <c r="D64" s="74">
        <v>400000</v>
      </c>
      <c r="E64" s="74"/>
      <c r="F64" s="74"/>
      <c r="G64" s="74"/>
      <c r="H64" s="74"/>
      <c r="I64" s="74"/>
      <c r="J64" s="74"/>
      <c r="K64" s="74"/>
      <c r="L64" s="74"/>
      <c r="M64" s="74"/>
    </row>
    <row r="65" spans="1:13" s="25" customFormat="1" ht="25.5">
      <c r="A65" s="41" t="s">
        <v>99</v>
      </c>
      <c r="B65" s="97" t="s">
        <v>165</v>
      </c>
      <c r="C65" s="40"/>
      <c r="D65" s="74">
        <v>2228511.52</v>
      </c>
      <c r="E65" s="74"/>
      <c r="F65" s="74"/>
      <c r="G65" s="74"/>
      <c r="H65" s="74"/>
      <c r="I65" s="74"/>
      <c r="J65" s="74"/>
      <c r="K65" s="74"/>
      <c r="L65" s="74"/>
      <c r="M65" s="74"/>
    </row>
    <row r="66" spans="1:13" s="25" customFormat="1" ht="26.25" thickBot="1">
      <c r="A66" s="41" t="s">
        <v>99</v>
      </c>
      <c r="B66" s="97" t="s">
        <v>166</v>
      </c>
      <c r="C66" s="40"/>
      <c r="D66" s="74">
        <v>2309078.8</v>
      </c>
      <c r="E66" s="74"/>
      <c r="F66" s="74"/>
      <c r="G66" s="74"/>
      <c r="H66" s="74"/>
      <c r="I66" s="74"/>
      <c r="J66" s="74"/>
      <c r="K66" s="74"/>
      <c r="L66" s="74"/>
      <c r="M66" s="74"/>
    </row>
    <row r="67" spans="1:4" ht="13.5" thickBot="1">
      <c r="A67" s="21" t="s">
        <v>241</v>
      </c>
      <c r="B67" s="22"/>
      <c r="C67" s="25"/>
      <c r="D67" s="115">
        <f>SUM(D44:D66)</f>
        <v>17135643.36</v>
      </c>
    </row>
    <row r="68" spans="1:13" s="25" customFormat="1" ht="12.75">
      <c r="A68" s="23"/>
      <c r="B68" s="24"/>
      <c r="D68" s="99"/>
      <c r="E68" s="74"/>
      <c r="F68" s="74"/>
      <c r="G68" s="74"/>
      <c r="H68" s="74"/>
      <c r="I68" s="74"/>
      <c r="J68" s="74"/>
      <c r="K68" s="74"/>
      <c r="L68" s="74"/>
      <c r="M68" s="74"/>
    </row>
    <row r="69" spans="1:13" s="25" customFormat="1" ht="12.75">
      <c r="A69" s="23"/>
      <c r="B69" s="24"/>
      <c r="D69" s="82"/>
      <c r="E69" s="74"/>
      <c r="F69" s="74"/>
      <c r="G69" s="74"/>
      <c r="H69" s="74"/>
      <c r="I69" s="74"/>
      <c r="J69" s="74"/>
      <c r="K69" s="74"/>
      <c r="L69" s="74"/>
      <c r="M69" s="74"/>
    </row>
    <row r="70" spans="1:13" s="25" customFormat="1" ht="12.75">
      <c r="A70" s="23"/>
      <c r="B70" s="24"/>
      <c r="D70" s="113"/>
      <c r="E70" s="74"/>
      <c r="F70" s="74"/>
      <c r="G70" s="74"/>
      <c r="H70" s="74"/>
      <c r="I70" s="74"/>
      <c r="J70" s="74"/>
      <c r="K70" s="74"/>
      <c r="L70" s="74"/>
      <c r="M70" s="74"/>
    </row>
    <row r="71" spans="1:13" s="25" customFormat="1" ht="12.75">
      <c r="A71" s="23"/>
      <c r="B71" s="24"/>
      <c r="D71" s="113"/>
      <c r="E71" s="74"/>
      <c r="F71" s="74"/>
      <c r="G71" s="74"/>
      <c r="H71" s="74"/>
      <c r="I71" s="74"/>
      <c r="J71" s="74"/>
      <c r="K71" s="74"/>
      <c r="L71" s="74"/>
      <c r="M71" s="74"/>
    </row>
    <row r="72" spans="1:13" s="25" customFormat="1" ht="12.75">
      <c r="A72" s="23"/>
      <c r="B72" s="24"/>
      <c r="D72" s="113"/>
      <c r="E72" s="112"/>
      <c r="F72" s="74"/>
      <c r="G72" s="74"/>
      <c r="H72" s="74"/>
      <c r="I72" s="74"/>
      <c r="J72" s="74"/>
      <c r="K72" s="74"/>
      <c r="L72" s="74"/>
      <c r="M72" s="74"/>
    </row>
    <row r="73" spans="1:13" s="25" customFormat="1" ht="12.75">
      <c r="A73" s="23"/>
      <c r="B73" s="24"/>
      <c r="D73" s="113"/>
      <c r="E73" s="112"/>
      <c r="F73" s="74"/>
      <c r="G73" s="74"/>
      <c r="H73" s="74"/>
      <c r="I73" s="74"/>
      <c r="J73" s="74"/>
      <c r="K73" s="74"/>
      <c r="L73" s="74"/>
      <c r="M73" s="74"/>
    </row>
    <row r="74" spans="1:2" ht="12.75">
      <c r="A74" s="1"/>
      <c r="B74" s="4"/>
    </row>
    <row r="75" spans="1:2" ht="12.75">
      <c r="A75" s="1"/>
      <c r="B75" s="4"/>
    </row>
    <row r="78" spans="1:2" ht="12.75">
      <c r="A78" s="1"/>
      <c r="B78" s="4"/>
    </row>
    <row r="79" spans="1:2" ht="12.75">
      <c r="A79" s="1"/>
      <c r="B79" s="4"/>
    </row>
    <row r="80" spans="1:2" ht="12.75">
      <c r="A80" s="1"/>
      <c r="B80" s="4"/>
    </row>
    <row r="81" spans="1:2" ht="12.75">
      <c r="A81" s="1"/>
      <c r="B81" s="4"/>
    </row>
    <row r="85" ht="12.75">
      <c r="D85" s="118"/>
    </row>
    <row r="87" ht="12.75">
      <c r="E87" s="112"/>
    </row>
    <row r="88" ht="12.75">
      <c r="E88" s="112"/>
    </row>
    <row r="100" ht="12.75">
      <c r="D100" s="118"/>
    </row>
    <row r="102" ht="12.75">
      <c r="E102" s="112"/>
    </row>
    <row r="119" ht="12.75">
      <c r="D119" s="82"/>
    </row>
    <row r="120" ht="12.75">
      <c r="D120" s="82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2011&amp;CCONTRIBUTI CONTO CAPITALE ANNO 2009 ASL AL&amp;R&amp;"Arial,Grassetto Corsivo"REGIONE PIEMONTE
ASL  213 AL</oddHeader>
    <oddFooter>&amp;L&amp;"Arial,Grassetto"&amp;D&amp;R&amp;P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88"/>
  <sheetViews>
    <sheetView workbookViewId="0" topLeftCell="C38">
      <selection activeCell="F54" sqref="F54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28125" style="73" bestFit="1" customWidth="1"/>
    <col min="5" max="5" width="13.8515625" style="73" bestFit="1" customWidth="1"/>
    <col min="6" max="6" width="13.421875" style="73" bestFit="1" customWidth="1"/>
    <col min="7" max="7" width="12.00390625" style="73" bestFit="1" customWidth="1"/>
    <col min="8" max="8" width="9.8515625" style="73" bestFit="1" customWidth="1"/>
    <col min="9" max="9" width="11.140625" style="73" bestFit="1" customWidth="1"/>
    <col min="10" max="10" width="9.8515625" style="73" bestFit="1" customWidth="1"/>
    <col min="11" max="13" width="9.140625" style="73" customWidth="1"/>
  </cols>
  <sheetData>
    <row r="2" spans="1:2" ht="12.75">
      <c r="A2" s="1"/>
      <c r="B2" s="5" t="s">
        <v>27</v>
      </c>
    </row>
    <row r="3" spans="1:5" ht="61.5" customHeight="1">
      <c r="A3" s="6" t="s">
        <v>0</v>
      </c>
      <c r="B3" s="7" t="s">
        <v>1</v>
      </c>
      <c r="C3" s="6">
        <v>2008</v>
      </c>
      <c r="D3" s="78" t="s">
        <v>2</v>
      </c>
      <c r="E3" s="74"/>
    </row>
    <row r="4" spans="1:13" s="25" customFormat="1" ht="25.5">
      <c r="A4" s="41" t="s">
        <v>28</v>
      </c>
      <c r="B4" s="42" t="s">
        <v>113</v>
      </c>
      <c r="C4" s="40"/>
      <c r="D4" s="74">
        <v>830000</v>
      </c>
      <c r="E4" s="74"/>
      <c r="F4" s="74"/>
      <c r="G4" s="74"/>
      <c r="H4" s="74"/>
      <c r="I4" s="74"/>
      <c r="J4" s="74"/>
      <c r="K4" s="74"/>
      <c r="L4" s="74"/>
      <c r="M4" s="74"/>
    </row>
    <row r="5" spans="1:13" s="25" customFormat="1" ht="25.5">
      <c r="A5" s="41" t="s">
        <v>28</v>
      </c>
      <c r="B5" s="42" t="s">
        <v>114</v>
      </c>
      <c r="C5" s="40"/>
      <c r="D5" s="74">
        <v>780000</v>
      </c>
      <c r="E5" s="74"/>
      <c r="F5" s="74"/>
      <c r="G5" s="74"/>
      <c r="H5" s="74"/>
      <c r="I5" s="74"/>
      <c r="J5" s="74"/>
      <c r="K5" s="74"/>
      <c r="L5" s="74"/>
      <c r="M5" s="74"/>
    </row>
    <row r="6" spans="1:13" s="25" customFormat="1" ht="25.5">
      <c r="A6" s="41" t="s">
        <v>28</v>
      </c>
      <c r="B6" s="42" t="s">
        <v>115</v>
      </c>
      <c r="C6" s="40"/>
      <c r="D6" s="74">
        <v>650000</v>
      </c>
      <c r="E6" s="74"/>
      <c r="F6" s="74"/>
      <c r="G6" s="74"/>
      <c r="H6" s="74"/>
      <c r="I6" s="74"/>
      <c r="J6" s="74"/>
      <c r="K6" s="74"/>
      <c r="L6" s="74"/>
      <c r="M6" s="74"/>
    </row>
    <row r="7" spans="1:13" s="25" customFormat="1" ht="25.5">
      <c r="A7" s="41" t="s">
        <v>28</v>
      </c>
      <c r="B7" s="42" t="s">
        <v>116</v>
      </c>
      <c r="C7" s="40"/>
      <c r="D7" s="74">
        <v>1415000</v>
      </c>
      <c r="E7" s="74"/>
      <c r="F7" s="74"/>
      <c r="G7" s="74"/>
      <c r="H7" s="74"/>
      <c r="I7" s="74"/>
      <c r="J7" s="74"/>
      <c r="K7" s="74"/>
      <c r="L7" s="74"/>
      <c r="M7" s="74"/>
    </row>
    <row r="8" spans="1:13" s="25" customFormat="1" ht="25.5">
      <c r="A8" s="41" t="s">
        <v>28</v>
      </c>
      <c r="B8" s="42" t="s">
        <v>117</v>
      </c>
      <c r="C8" s="40"/>
      <c r="D8" s="74">
        <v>850000</v>
      </c>
      <c r="E8" s="74"/>
      <c r="F8" s="74"/>
      <c r="G8" s="74"/>
      <c r="H8" s="74"/>
      <c r="I8" s="74"/>
      <c r="J8" s="74"/>
      <c r="K8" s="74"/>
      <c r="L8" s="74"/>
      <c r="M8" s="74"/>
    </row>
    <row r="9" spans="1:13" s="25" customFormat="1" ht="25.5">
      <c r="A9" s="41" t="s">
        <v>28</v>
      </c>
      <c r="B9" s="42" t="s">
        <v>119</v>
      </c>
      <c r="C9" s="40"/>
      <c r="D9" s="74">
        <v>1700000</v>
      </c>
      <c r="E9" s="74"/>
      <c r="F9" s="74"/>
      <c r="G9" s="74"/>
      <c r="H9" s="74"/>
      <c r="I9" s="74"/>
      <c r="J9" s="74"/>
      <c r="K9" s="74"/>
      <c r="L9" s="74"/>
      <c r="M9" s="74"/>
    </row>
    <row r="10" spans="1:13" s="25" customFormat="1" ht="25.5">
      <c r="A10" s="41" t="s">
        <v>28</v>
      </c>
      <c r="B10" s="42" t="s">
        <v>120</v>
      </c>
      <c r="C10" s="40"/>
      <c r="D10" s="74">
        <v>900000</v>
      </c>
      <c r="E10" s="74"/>
      <c r="F10" s="74"/>
      <c r="G10" s="74"/>
      <c r="H10" s="74"/>
      <c r="I10" s="74"/>
      <c r="J10" s="74"/>
      <c r="K10" s="74"/>
      <c r="L10" s="74"/>
      <c r="M10" s="74"/>
    </row>
    <row r="11" spans="1:13" s="25" customFormat="1" ht="25.5">
      <c r="A11" s="41" t="s">
        <v>28</v>
      </c>
      <c r="B11" s="42" t="s">
        <v>121</v>
      </c>
      <c r="C11" s="40"/>
      <c r="D11" s="74">
        <v>890000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13" s="25" customFormat="1" ht="25.5">
      <c r="A12" s="41" t="s">
        <v>28</v>
      </c>
      <c r="B12" s="42" t="s">
        <v>122</v>
      </c>
      <c r="C12" s="40"/>
      <c r="D12" s="74">
        <f>550000+350000</f>
        <v>900000</v>
      </c>
      <c r="E12" s="74"/>
      <c r="F12" s="74"/>
      <c r="G12" s="74"/>
      <c r="H12" s="74"/>
      <c r="I12" s="74"/>
      <c r="J12" s="74"/>
      <c r="K12" s="74"/>
      <c r="L12" s="74"/>
      <c r="M12" s="74"/>
    </row>
    <row r="13" spans="1:13" s="25" customFormat="1" ht="25.5">
      <c r="A13" s="41" t="s">
        <v>28</v>
      </c>
      <c r="B13" s="42" t="s">
        <v>123</v>
      </c>
      <c r="C13" s="40"/>
      <c r="D13" s="98">
        <v>-200000</v>
      </c>
      <c r="E13" s="74"/>
      <c r="F13" s="74"/>
      <c r="G13" s="74"/>
      <c r="H13" s="74"/>
      <c r="I13" s="74"/>
      <c r="J13" s="74"/>
      <c r="K13" s="74"/>
      <c r="L13" s="74"/>
      <c r="M13" s="74"/>
    </row>
    <row r="14" spans="1:13" s="25" customFormat="1" ht="25.5">
      <c r="A14" s="41" t="s">
        <v>28</v>
      </c>
      <c r="B14" s="42" t="s">
        <v>124</v>
      </c>
      <c r="C14" s="40"/>
      <c r="D14" s="98">
        <v>-100000</v>
      </c>
      <c r="E14" s="74"/>
      <c r="F14" s="74"/>
      <c r="G14" s="74"/>
      <c r="H14" s="74"/>
      <c r="I14" s="74"/>
      <c r="J14" s="74"/>
      <c r="K14" s="74"/>
      <c r="L14" s="74"/>
      <c r="M14" s="74"/>
    </row>
    <row r="15" spans="1:13" s="25" customFormat="1" ht="38.25">
      <c r="A15" s="41" t="s">
        <v>29</v>
      </c>
      <c r="B15" s="42" t="s">
        <v>125</v>
      </c>
      <c r="C15" s="40"/>
      <c r="D15" s="74">
        <v>1082001.19</v>
      </c>
      <c r="E15" s="74"/>
      <c r="F15" s="74"/>
      <c r="G15" s="74"/>
      <c r="H15" s="74"/>
      <c r="I15" s="74"/>
      <c r="J15" s="74"/>
      <c r="K15" s="74"/>
      <c r="L15" s="74"/>
      <c r="M15" s="74"/>
    </row>
    <row r="16" spans="1:13" s="25" customFormat="1" ht="25.5">
      <c r="A16" s="41" t="s">
        <v>31</v>
      </c>
      <c r="B16" s="42" t="s">
        <v>126</v>
      </c>
      <c r="C16" s="40"/>
      <c r="D16" s="74">
        <f>1335072.29+921844.62</f>
        <v>2256916.91</v>
      </c>
      <c r="E16" s="74"/>
      <c r="F16" s="74"/>
      <c r="G16" s="74"/>
      <c r="H16" s="74"/>
      <c r="I16" s="74"/>
      <c r="J16" s="74"/>
      <c r="K16" s="74"/>
      <c r="L16" s="74"/>
      <c r="M16" s="74"/>
    </row>
    <row r="17" spans="1:13" s="25" customFormat="1" ht="25.5">
      <c r="A17" s="41" t="s">
        <v>31</v>
      </c>
      <c r="B17" s="42" t="s">
        <v>127</v>
      </c>
      <c r="C17" s="40"/>
      <c r="D17" s="74">
        <v>4483904.62</v>
      </c>
      <c r="E17" s="74"/>
      <c r="F17" s="74"/>
      <c r="G17" s="74"/>
      <c r="H17" s="74"/>
      <c r="I17" s="74"/>
      <c r="J17" s="74"/>
      <c r="K17" s="74"/>
      <c r="L17" s="74"/>
      <c r="M17" s="74"/>
    </row>
    <row r="18" spans="1:13" s="25" customFormat="1" ht="25.5">
      <c r="A18" s="41" t="s">
        <v>31</v>
      </c>
      <c r="B18" s="42" t="s">
        <v>128</v>
      </c>
      <c r="C18" s="40"/>
      <c r="D18" s="74">
        <v>1393114.25</v>
      </c>
      <c r="E18" s="74"/>
      <c r="F18" s="74"/>
      <c r="G18" s="74"/>
      <c r="H18" s="74"/>
      <c r="I18" s="74"/>
      <c r="J18" s="74"/>
      <c r="K18" s="74"/>
      <c r="L18" s="74"/>
      <c r="M18" s="74"/>
    </row>
    <row r="19" spans="1:13" s="25" customFormat="1" ht="25.5">
      <c r="A19" s="41" t="s">
        <v>31</v>
      </c>
      <c r="B19" s="42" t="s">
        <v>129</v>
      </c>
      <c r="C19" s="40"/>
      <c r="D19" s="74">
        <v>523506.54</v>
      </c>
      <c r="E19" s="74"/>
      <c r="F19" s="74"/>
      <c r="G19" s="74"/>
      <c r="H19" s="74"/>
      <c r="I19" s="74"/>
      <c r="J19" s="74"/>
      <c r="K19" s="74"/>
      <c r="L19" s="74"/>
      <c r="M19" s="74"/>
    </row>
    <row r="20" spans="1:13" s="25" customFormat="1" ht="25.5">
      <c r="A20" s="41" t="s">
        <v>33</v>
      </c>
      <c r="B20" s="42" t="s">
        <v>130</v>
      </c>
      <c r="C20" s="40"/>
      <c r="D20" s="74">
        <v>785014.49</v>
      </c>
      <c r="E20" s="74"/>
      <c r="F20" s="74"/>
      <c r="G20" s="74"/>
      <c r="H20" s="74"/>
      <c r="I20" s="74"/>
      <c r="J20" s="74"/>
      <c r="K20" s="74"/>
      <c r="L20" s="74"/>
      <c r="M20" s="74"/>
    </row>
    <row r="21" spans="1:13" s="25" customFormat="1" ht="25.5">
      <c r="A21" s="41" t="s">
        <v>34</v>
      </c>
      <c r="B21" s="42" t="s">
        <v>131</v>
      </c>
      <c r="C21" s="40"/>
      <c r="D21" s="74">
        <f>992088.04+557282.66</f>
        <v>1549370.7000000002</v>
      </c>
      <c r="E21" s="74"/>
      <c r="F21" s="74"/>
      <c r="G21" s="74"/>
      <c r="H21" s="74"/>
      <c r="I21" s="74"/>
      <c r="J21" s="74"/>
      <c r="K21" s="74"/>
      <c r="L21" s="74"/>
      <c r="M21" s="74"/>
    </row>
    <row r="22" spans="1:13" s="25" customFormat="1" ht="25.5">
      <c r="A22" s="41" t="s">
        <v>34</v>
      </c>
      <c r="B22" s="42" t="s">
        <v>133</v>
      </c>
      <c r="C22" s="40"/>
      <c r="D22" s="98">
        <v>-78176.04</v>
      </c>
      <c r="E22" s="74"/>
      <c r="F22" s="74"/>
      <c r="G22" s="74"/>
      <c r="H22" s="74"/>
      <c r="I22" s="74"/>
      <c r="J22" s="74"/>
      <c r="K22" s="74"/>
      <c r="L22" s="74"/>
      <c r="M22" s="74"/>
    </row>
    <row r="23" spans="1:13" s="25" customFormat="1" ht="38.25">
      <c r="A23" s="41" t="s">
        <v>35</v>
      </c>
      <c r="B23" s="36" t="s">
        <v>134</v>
      </c>
      <c r="C23" s="40"/>
      <c r="D23" s="74">
        <f>61500+51214.95+982782.86+368408.71+190000.05+277185.43</f>
        <v>1931092</v>
      </c>
      <c r="E23" s="74"/>
      <c r="F23" s="74"/>
      <c r="G23" s="74"/>
      <c r="H23" s="74"/>
      <c r="I23" s="74"/>
      <c r="J23" s="74"/>
      <c r="K23" s="74"/>
      <c r="L23" s="74"/>
      <c r="M23" s="74"/>
    </row>
    <row r="24" spans="1:13" s="25" customFormat="1" ht="12.75">
      <c r="A24" s="41" t="s">
        <v>36</v>
      </c>
      <c r="B24" s="42" t="s">
        <v>37</v>
      </c>
      <c r="C24" s="40"/>
      <c r="D24" s="74">
        <v>131176.75</v>
      </c>
      <c r="E24" s="74"/>
      <c r="F24" s="74"/>
      <c r="G24" s="74"/>
      <c r="H24" s="74"/>
      <c r="I24" s="74"/>
      <c r="J24" s="74"/>
      <c r="K24" s="74"/>
      <c r="L24" s="74"/>
      <c r="M24" s="74"/>
    </row>
    <row r="25" spans="1:13" s="25" customFormat="1" ht="38.25">
      <c r="A25" s="41" t="s">
        <v>29</v>
      </c>
      <c r="B25" s="42" t="s">
        <v>30</v>
      </c>
      <c r="C25" s="40"/>
      <c r="D25" s="74">
        <v>205913.23</v>
      </c>
      <c r="E25" s="74"/>
      <c r="F25" s="74"/>
      <c r="G25" s="74"/>
      <c r="H25" s="74"/>
      <c r="I25" s="74"/>
      <c r="J25" s="74"/>
      <c r="K25" s="74"/>
      <c r="L25" s="74"/>
      <c r="M25" s="74"/>
    </row>
    <row r="26" spans="1:13" s="25" customFormat="1" ht="25.5">
      <c r="A26" s="41" t="s">
        <v>31</v>
      </c>
      <c r="B26" s="42" t="s">
        <v>32</v>
      </c>
      <c r="C26" s="40"/>
      <c r="D26" s="74">
        <v>385433.94</v>
      </c>
      <c r="E26" s="74"/>
      <c r="F26" s="74"/>
      <c r="G26" s="74"/>
      <c r="H26" s="74"/>
      <c r="I26" s="74"/>
      <c r="J26" s="74"/>
      <c r="K26" s="74"/>
      <c r="L26" s="74"/>
      <c r="M26" s="74"/>
    </row>
    <row r="27" spans="1:13" s="25" customFormat="1" ht="25.5">
      <c r="A27" s="41" t="s">
        <v>38</v>
      </c>
      <c r="B27" s="43" t="s">
        <v>136</v>
      </c>
      <c r="C27" s="40"/>
      <c r="D27" s="74">
        <v>568102.59</v>
      </c>
      <c r="E27" s="74"/>
      <c r="F27" s="74"/>
      <c r="G27" s="74"/>
      <c r="H27" s="74"/>
      <c r="I27" s="74"/>
      <c r="J27" s="74"/>
      <c r="K27" s="74"/>
      <c r="L27" s="74"/>
      <c r="M27" s="74"/>
    </row>
    <row r="28" spans="1:13" s="25" customFormat="1" ht="25.5">
      <c r="A28" s="41" t="s">
        <v>39</v>
      </c>
      <c r="B28" s="36" t="s">
        <v>40</v>
      </c>
      <c r="C28" s="40"/>
      <c r="D28" s="74">
        <v>250000</v>
      </c>
      <c r="E28" s="74"/>
      <c r="F28" s="74"/>
      <c r="G28" s="74"/>
      <c r="H28" s="74"/>
      <c r="I28" s="74"/>
      <c r="J28" s="74"/>
      <c r="K28" s="74"/>
      <c r="L28" s="74"/>
      <c r="M28" s="74"/>
    </row>
    <row r="29" spans="1:13" s="25" customFormat="1" ht="25.5">
      <c r="A29" s="41" t="s">
        <v>41</v>
      </c>
      <c r="B29" s="36" t="s">
        <v>132</v>
      </c>
      <c r="C29" s="40"/>
      <c r="D29" s="74">
        <v>77468.55</v>
      </c>
      <c r="E29" s="74"/>
      <c r="F29" s="74"/>
      <c r="G29" s="74"/>
      <c r="H29" s="74"/>
      <c r="I29" s="74"/>
      <c r="J29" s="74"/>
      <c r="K29" s="74"/>
      <c r="L29" s="74"/>
      <c r="M29" s="74"/>
    </row>
    <row r="30" spans="1:13" s="25" customFormat="1" ht="25.5">
      <c r="A30" s="41" t="s">
        <v>42</v>
      </c>
      <c r="B30" s="36" t="s">
        <v>43</v>
      </c>
      <c r="C30" s="40"/>
      <c r="D30" s="74">
        <v>548073.82</v>
      </c>
      <c r="E30" s="74"/>
      <c r="F30" s="74"/>
      <c r="G30" s="74"/>
      <c r="H30" s="74"/>
      <c r="I30" s="74"/>
      <c r="J30" s="74"/>
      <c r="K30" s="74"/>
      <c r="L30" s="74"/>
      <c r="M30" s="74"/>
    </row>
    <row r="31" spans="1:13" s="25" customFormat="1" ht="26.25" thickBot="1">
      <c r="A31" s="41" t="s">
        <v>44</v>
      </c>
      <c r="B31" s="36" t="s">
        <v>137</v>
      </c>
      <c r="C31" s="40"/>
      <c r="D31" s="74">
        <f>398319.04+340666.96</f>
        <v>738986</v>
      </c>
      <c r="E31" s="74"/>
      <c r="F31" s="74"/>
      <c r="G31" s="74"/>
      <c r="H31" s="74"/>
      <c r="I31" s="74"/>
      <c r="J31" s="74"/>
      <c r="K31" s="74"/>
      <c r="L31" s="74"/>
      <c r="M31" s="74"/>
    </row>
    <row r="32" spans="1:4" ht="13.5" thickBot="1">
      <c r="A32" s="8" t="s">
        <v>4</v>
      </c>
      <c r="B32" s="9"/>
      <c r="C32" s="10"/>
      <c r="D32" s="82">
        <f>SUM(D4:D31)</f>
        <v>25446899.54</v>
      </c>
    </row>
    <row r="33" spans="1:2" ht="12.75">
      <c r="A33" s="1"/>
      <c r="B33" s="4"/>
    </row>
    <row r="34" spans="1:2" ht="12.75">
      <c r="A34" s="1"/>
      <c r="B34" s="5" t="s">
        <v>234</v>
      </c>
    </row>
    <row r="35" spans="1:6" ht="51">
      <c r="A35" s="11" t="s">
        <v>0</v>
      </c>
      <c r="B35" s="12" t="s">
        <v>1</v>
      </c>
      <c r="C35" s="11">
        <v>2008</v>
      </c>
      <c r="D35" s="75" t="s">
        <v>236</v>
      </c>
      <c r="E35" s="75" t="s">
        <v>235</v>
      </c>
      <c r="F35" s="75" t="s">
        <v>3</v>
      </c>
    </row>
    <row r="36" spans="1:6" ht="25.5">
      <c r="A36" s="41" t="s">
        <v>28</v>
      </c>
      <c r="B36" s="42" t="s">
        <v>117</v>
      </c>
      <c r="C36" s="29"/>
      <c r="D36" s="117"/>
      <c r="E36" s="117">
        <v>69600</v>
      </c>
      <c r="F36" s="117">
        <f aca="true" t="shared" si="0" ref="F36:F45">+D36+E36</f>
        <v>69600</v>
      </c>
    </row>
    <row r="37" spans="1:6" ht="25.5">
      <c r="A37" s="41" t="s">
        <v>28</v>
      </c>
      <c r="B37" s="42" t="s">
        <v>121</v>
      </c>
      <c r="C37" s="29"/>
      <c r="D37" s="117"/>
      <c r="E37" s="117">
        <v>696915.6</v>
      </c>
      <c r="F37" s="117">
        <f t="shared" si="0"/>
        <v>696915.6</v>
      </c>
    </row>
    <row r="38" spans="1:13" s="25" customFormat="1" ht="25.5">
      <c r="A38" s="41" t="s">
        <v>31</v>
      </c>
      <c r="B38" s="42" t="s">
        <v>126</v>
      </c>
      <c r="C38" s="40"/>
      <c r="D38" s="73"/>
      <c r="E38" s="73">
        <v>921844.62</v>
      </c>
      <c r="F38" s="74">
        <f t="shared" si="0"/>
        <v>921844.62</v>
      </c>
      <c r="G38" s="74"/>
      <c r="H38" s="74"/>
      <c r="I38" s="74"/>
      <c r="J38" s="74"/>
      <c r="K38" s="74"/>
      <c r="L38" s="74"/>
      <c r="M38" s="74"/>
    </row>
    <row r="39" spans="1:13" s="25" customFormat="1" ht="25.5">
      <c r="A39" s="41" t="s">
        <v>34</v>
      </c>
      <c r="B39" s="42" t="s">
        <v>131</v>
      </c>
      <c r="C39" s="40"/>
      <c r="D39" s="73"/>
      <c r="E39" s="73">
        <v>557282.66</v>
      </c>
      <c r="F39" s="74">
        <f t="shared" si="0"/>
        <v>557282.66</v>
      </c>
      <c r="G39" s="74"/>
      <c r="H39" s="74"/>
      <c r="I39" s="74"/>
      <c r="J39" s="74"/>
      <c r="K39" s="74"/>
      <c r="L39" s="74"/>
      <c r="M39" s="74"/>
    </row>
    <row r="40" spans="1:13" s="25" customFormat="1" ht="38.25">
      <c r="A40" s="41" t="s">
        <v>35</v>
      </c>
      <c r="B40" s="36" t="s">
        <v>134</v>
      </c>
      <c r="C40" s="40"/>
      <c r="D40" s="73"/>
      <c r="E40" s="73">
        <v>940667.49</v>
      </c>
      <c r="F40" s="74">
        <f t="shared" si="0"/>
        <v>940667.49</v>
      </c>
      <c r="G40" s="74"/>
      <c r="H40" s="74"/>
      <c r="I40" s="74"/>
      <c r="J40" s="74"/>
      <c r="K40" s="74"/>
      <c r="L40" s="74"/>
      <c r="M40" s="74"/>
    </row>
    <row r="41" spans="1:13" s="25" customFormat="1" ht="12.75">
      <c r="A41" s="41" t="s">
        <v>36</v>
      </c>
      <c r="B41" s="42" t="s">
        <v>37</v>
      </c>
      <c r="C41" s="40"/>
      <c r="D41" s="73"/>
      <c r="E41" s="73">
        <v>131176.75</v>
      </c>
      <c r="F41" s="74">
        <f t="shared" si="0"/>
        <v>131176.75</v>
      </c>
      <c r="G41" s="74"/>
      <c r="H41" s="74"/>
      <c r="I41" s="74"/>
      <c r="J41" s="74"/>
      <c r="K41" s="74"/>
      <c r="L41" s="74"/>
      <c r="M41" s="74"/>
    </row>
    <row r="42" spans="1:13" s="25" customFormat="1" ht="38.25">
      <c r="A42" s="41" t="s">
        <v>29</v>
      </c>
      <c r="B42" s="42" t="s">
        <v>30</v>
      </c>
      <c r="C42" s="40"/>
      <c r="D42" s="73"/>
      <c r="E42" s="73">
        <v>205913.23</v>
      </c>
      <c r="F42" s="74">
        <f t="shared" si="0"/>
        <v>205913.23</v>
      </c>
      <c r="G42" s="74"/>
      <c r="H42" s="74"/>
      <c r="I42" s="74"/>
      <c r="J42" s="74"/>
      <c r="K42" s="74"/>
      <c r="L42" s="74"/>
      <c r="M42" s="74"/>
    </row>
    <row r="43" spans="1:13" s="25" customFormat="1" ht="25.5">
      <c r="A43" s="41" t="s">
        <v>31</v>
      </c>
      <c r="B43" s="42" t="s">
        <v>32</v>
      </c>
      <c r="C43" s="40"/>
      <c r="D43" s="73"/>
      <c r="E43" s="73">
        <v>385433.94</v>
      </c>
      <c r="F43" s="74">
        <f t="shared" si="0"/>
        <v>385433.94</v>
      </c>
      <c r="G43" s="74"/>
      <c r="H43" s="74"/>
      <c r="I43" s="74"/>
      <c r="J43" s="74"/>
      <c r="K43" s="74"/>
      <c r="L43" s="74"/>
      <c r="M43" s="74"/>
    </row>
    <row r="44" spans="1:13" s="25" customFormat="1" ht="25.5">
      <c r="A44" s="41" t="s">
        <v>39</v>
      </c>
      <c r="B44" s="36" t="s">
        <v>40</v>
      </c>
      <c r="C44" s="40"/>
      <c r="D44" s="73"/>
      <c r="E44" s="73">
        <v>250000</v>
      </c>
      <c r="F44" s="74">
        <f t="shared" si="0"/>
        <v>250000</v>
      </c>
      <c r="G44" s="74"/>
      <c r="H44" s="74"/>
      <c r="I44" s="74"/>
      <c r="J44" s="74"/>
      <c r="K44" s="74"/>
      <c r="L44" s="74"/>
      <c r="M44" s="74"/>
    </row>
    <row r="45" spans="1:13" s="25" customFormat="1" ht="25.5">
      <c r="A45" s="41" t="s">
        <v>42</v>
      </c>
      <c r="B45" s="36" t="s">
        <v>43</v>
      </c>
      <c r="C45" s="40"/>
      <c r="D45" s="73"/>
      <c r="E45" s="73">
        <v>548073.82</v>
      </c>
      <c r="F45" s="74">
        <f t="shared" si="0"/>
        <v>548073.82</v>
      </c>
      <c r="G45" s="74"/>
      <c r="H45" s="74"/>
      <c r="I45" s="74"/>
      <c r="J45" s="74"/>
      <c r="K45" s="74"/>
      <c r="L45" s="74"/>
      <c r="M45" s="74"/>
    </row>
    <row r="46" spans="1:13" s="25" customFormat="1" ht="25.5">
      <c r="A46" s="41" t="s">
        <v>44</v>
      </c>
      <c r="B46" s="36" t="s">
        <v>137</v>
      </c>
      <c r="C46" s="40"/>
      <c r="D46" s="73"/>
      <c r="E46" s="73">
        <v>398319.04</v>
      </c>
      <c r="F46" s="74">
        <v>398319.04</v>
      </c>
      <c r="G46" s="74"/>
      <c r="H46" s="74"/>
      <c r="I46" s="74"/>
      <c r="J46" s="74"/>
      <c r="K46" s="74"/>
      <c r="L46" s="74"/>
      <c r="M46" s="74"/>
    </row>
    <row r="47" spans="1:13" s="25" customFormat="1" ht="25.5">
      <c r="A47" s="41" t="s">
        <v>41</v>
      </c>
      <c r="B47" s="36" t="s">
        <v>132</v>
      </c>
      <c r="C47" s="40"/>
      <c r="D47" s="73"/>
      <c r="E47" s="74">
        <v>77468.55</v>
      </c>
      <c r="F47" s="74">
        <f aca="true" t="shared" si="1" ref="F47:F52">+D47+E47</f>
        <v>77468.55</v>
      </c>
      <c r="G47" s="74"/>
      <c r="H47" s="74"/>
      <c r="I47" s="74"/>
      <c r="J47" s="74"/>
      <c r="K47" s="74"/>
      <c r="L47" s="74"/>
      <c r="M47" s="74"/>
    </row>
    <row r="48" spans="1:13" s="25" customFormat="1" ht="25.5">
      <c r="A48" s="41" t="s">
        <v>28</v>
      </c>
      <c r="B48" s="42" t="s">
        <v>122</v>
      </c>
      <c r="C48" s="40"/>
      <c r="D48" s="73">
        <v>600000</v>
      </c>
      <c r="E48" s="74">
        <v>0</v>
      </c>
      <c r="F48" s="74">
        <f t="shared" si="1"/>
        <v>600000</v>
      </c>
      <c r="G48" s="74"/>
      <c r="H48" s="74"/>
      <c r="I48" s="74"/>
      <c r="J48" s="74"/>
      <c r="K48" s="74"/>
      <c r="L48" s="74"/>
      <c r="M48" s="74"/>
    </row>
    <row r="49" spans="1:13" s="25" customFormat="1" ht="25.5">
      <c r="A49" s="41" t="s">
        <v>31</v>
      </c>
      <c r="B49" s="42" t="s">
        <v>127</v>
      </c>
      <c r="C49" s="40"/>
      <c r="D49" s="73">
        <v>2660294.98</v>
      </c>
      <c r="E49" s="74">
        <v>0</v>
      </c>
      <c r="F49" s="74">
        <f t="shared" si="1"/>
        <v>2660294.98</v>
      </c>
      <c r="G49" s="74"/>
      <c r="H49" s="74"/>
      <c r="I49" s="74"/>
      <c r="J49" s="74"/>
      <c r="K49" s="74"/>
      <c r="L49" s="74"/>
      <c r="M49" s="74"/>
    </row>
    <row r="50" spans="1:13" s="25" customFormat="1" ht="25.5">
      <c r="A50" s="41" t="s">
        <v>34</v>
      </c>
      <c r="B50" s="42" t="s">
        <v>131</v>
      </c>
      <c r="C50" s="40"/>
      <c r="D50" s="73">
        <v>913912</v>
      </c>
      <c r="E50" s="74">
        <v>0</v>
      </c>
      <c r="F50" s="74">
        <f t="shared" si="1"/>
        <v>913912</v>
      </c>
      <c r="G50" s="74"/>
      <c r="H50" s="74"/>
      <c r="I50" s="74"/>
      <c r="J50" s="74"/>
      <c r="K50" s="74"/>
      <c r="L50" s="74"/>
      <c r="M50" s="74"/>
    </row>
    <row r="51" spans="1:13" s="25" customFormat="1" ht="38.25">
      <c r="A51" s="41" t="s">
        <v>35</v>
      </c>
      <c r="B51" s="36" t="s">
        <v>134</v>
      </c>
      <c r="C51" s="40"/>
      <c r="D51" s="73">
        <f>+D23-F40</f>
        <v>990424.51</v>
      </c>
      <c r="E51" s="74">
        <v>0</v>
      </c>
      <c r="F51" s="74">
        <f t="shared" si="1"/>
        <v>990424.51</v>
      </c>
      <c r="G51" s="74"/>
      <c r="H51" s="74"/>
      <c r="I51" s="74"/>
      <c r="J51" s="74"/>
      <c r="K51" s="74"/>
      <c r="L51" s="74"/>
      <c r="M51" s="74"/>
    </row>
    <row r="52" spans="1:13" s="25" customFormat="1" ht="26.25" thickBot="1">
      <c r="A52" s="41" t="s">
        <v>44</v>
      </c>
      <c r="B52" s="36" t="s">
        <v>137</v>
      </c>
      <c r="C52" s="40"/>
      <c r="D52" s="73"/>
      <c r="E52" s="74">
        <v>340666.96</v>
      </c>
      <c r="F52" s="74">
        <f t="shared" si="1"/>
        <v>340666.96</v>
      </c>
      <c r="G52" s="74"/>
      <c r="H52" s="74"/>
      <c r="I52" s="74"/>
      <c r="J52" s="74"/>
      <c r="K52" s="74"/>
      <c r="L52" s="74"/>
      <c r="M52" s="74"/>
    </row>
    <row r="53" spans="1:6" ht="18" customHeight="1" thickBot="1">
      <c r="A53" s="13" t="s">
        <v>5</v>
      </c>
      <c r="B53" s="14"/>
      <c r="C53" s="31"/>
      <c r="D53" s="80">
        <f>SUM(D36:D52)</f>
        <v>5164631.49</v>
      </c>
      <c r="E53" s="76">
        <f>SUM(E36:E52)</f>
        <v>5523362.66</v>
      </c>
      <c r="F53" s="77">
        <f>SUM(F36:F52)</f>
        <v>10687994.15</v>
      </c>
    </row>
    <row r="54" spans="1:2" ht="12.75">
      <c r="A54" s="1"/>
      <c r="B54" s="4"/>
    </row>
    <row r="55" spans="1:2" ht="12.75">
      <c r="A55" s="1"/>
      <c r="B55" s="5" t="s">
        <v>237</v>
      </c>
    </row>
    <row r="56" spans="1:4" ht="51">
      <c r="A56" s="18" t="s">
        <v>0</v>
      </c>
      <c r="B56" s="19" t="s">
        <v>237</v>
      </c>
      <c r="C56" s="20">
        <v>2008</v>
      </c>
      <c r="D56" s="81" t="s">
        <v>2</v>
      </c>
    </row>
    <row r="57" spans="1:13" s="25" customFormat="1" ht="25.5">
      <c r="A57" s="41" t="s">
        <v>28</v>
      </c>
      <c r="B57" s="42" t="s">
        <v>113</v>
      </c>
      <c r="C57" s="40"/>
      <c r="D57" s="73">
        <v>830000</v>
      </c>
      <c r="E57" s="74"/>
      <c r="F57" s="74"/>
      <c r="G57" s="74"/>
      <c r="H57" s="74"/>
      <c r="I57" s="74"/>
      <c r="J57" s="74"/>
      <c r="K57" s="74"/>
      <c r="L57" s="74"/>
      <c r="M57" s="74"/>
    </row>
    <row r="58" spans="1:13" s="25" customFormat="1" ht="25.5">
      <c r="A58" s="41" t="s">
        <v>28</v>
      </c>
      <c r="B58" s="42" t="s">
        <v>114</v>
      </c>
      <c r="C58" s="40"/>
      <c r="D58" s="73">
        <v>780000</v>
      </c>
      <c r="E58" s="74"/>
      <c r="F58" s="74"/>
      <c r="G58" s="74"/>
      <c r="H58" s="74"/>
      <c r="I58" s="74"/>
      <c r="J58" s="74"/>
      <c r="K58" s="74"/>
      <c r="L58" s="74"/>
      <c r="M58" s="74"/>
    </row>
    <row r="59" spans="1:13" s="25" customFormat="1" ht="25.5">
      <c r="A59" s="41" t="s">
        <v>28</v>
      </c>
      <c r="B59" s="42" t="s">
        <v>115</v>
      </c>
      <c r="C59" s="40"/>
      <c r="D59" s="73">
        <v>650000</v>
      </c>
      <c r="E59" s="74"/>
      <c r="F59" s="74"/>
      <c r="G59" s="74"/>
      <c r="H59" s="74"/>
      <c r="I59" s="74"/>
      <c r="J59" s="74"/>
      <c r="K59" s="74"/>
      <c r="L59" s="74"/>
      <c r="M59" s="74"/>
    </row>
    <row r="60" spans="1:13" s="25" customFormat="1" ht="25.5">
      <c r="A60" s="41" t="s">
        <v>28</v>
      </c>
      <c r="B60" s="42" t="s">
        <v>118</v>
      </c>
      <c r="C60" s="40"/>
      <c r="D60" s="73">
        <v>1415000</v>
      </c>
      <c r="E60" s="74"/>
      <c r="F60" s="74"/>
      <c r="G60" s="74"/>
      <c r="H60" s="74"/>
      <c r="I60" s="74"/>
      <c r="J60" s="74"/>
      <c r="K60" s="74"/>
      <c r="L60" s="74"/>
      <c r="M60" s="74"/>
    </row>
    <row r="61" spans="1:13" s="25" customFormat="1" ht="25.5">
      <c r="A61" s="41" t="s">
        <v>28</v>
      </c>
      <c r="B61" s="42" t="s">
        <v>117</v>
      </c>
      <c r="C61" s="40"/>
      <c r="D61" s="73">
        <f>+D8-F36</f>
        <v>780400</v>
      </c>
      <c r="E61" s="74"/>
      <c r="F61" s="74"/>
      <c r="G61" s="74"/>
      <c r="H61" s="74"/>
      <c r="I61" s="74"/>
      <c r="J61" s="74"/>
      <c r="K61" s="74"/>
      <c r="L61" s="74"/>
      <c r="M61" s="74"/>
    </row>
    <row r="62" spans="1:13" s="25" customFormat="1" ht="25.5">
      <c r="A62" s="41" t="s">
        <v>28</v>
      </c>
      <c r="B62" s="42" t="s">
        <v>119</v>
      </c>
      <c r="C62" s="40"/>
      <c r="D62" s="73">
        <v>1700000</v>
      </c>
      <c r="E62" s="74"/>
      <c r="F62" s="74"/>
      <c r="G62" s="74"/>
      <c r="H62" s="74"/>
      <c r="I62" s="74"/>
      <c r="J62" s="74"/>
      <c r="K62" s="74"/>
      <c r="L62" s="74"/>
      <c r="M62" s="74"/>
    </row>
    <row r="63" spans="1:13" s="25" customFormat="1" ht="25.5">
      <c r="A63" s="41" t="s">
        <v>28</v>
      </c>
      <c r="B63" s="42" t="s">
        <v>120</v>
      </c>
      <c r="C63" s="40"/>
      <c r="D63" s="73">
        <v>900000</v>
      </c>
      <c r="E63" s="74"/>
      <c r="F63" s="74"/>
      <c r="G63" s="74"/>
      <c r="H63" s="74"/>
      <c r="I63" s="74"/>
      <c r="J63" s="74"/>
      <c r="K63" s="74"/>
      <c r="L63" s="74"/>
      <c r="M63" s="74"/>
    </row>
    <row r="64" spans="1:13" s="25" customFormat="1" ht="25.5">
      <c r="A64" s="41" t="s">
        <v>28</v>
      </c>
      <c r="B64" s="42" t="s">
        <v>121</v>
      </c>
      <c r="C64" s="40"/>
      <c r="D64" s="73">
        <f>+D11-F37</f>
        <v>193084.40000000002</v>
      </c>
      <c r="E64" s="74"/>
      <c r="F64" s="74"/>
      <c r="G64" s="74"/>
      <c r="H64" s="74"/>
      <c r="I64" s="74"/>
      <c r="J64" s="74"/>
      <c r="K64" s="74"/>
      <c r="L64" s="74"/>
      <c r="M64" s="74"/>
    </row>
    <row r="65" spans="1:13" s="25" customFormat="1" ht="38.25">
      <c r="A65" s="41" t="s">
        <v>29</v>
      </c>
      <c r="B65" s="42" t="s">
        <v>125</v>
      </c>
      <c r="C65" s="40"/>
      <c r="D65" s="74">
        <v>1082001.19</v>
      </c>
      <c r="E65" s="74"/>
      <c r="F65" s="74"/>
      <c r="G65" s="74"/>
      <c r="H65" s="74"/>
      <c r="I65" s="74"/>
      <c r="J65" s="74"/>
      <c r="K65" s="74"/>
      <c r="L65" s="74"/>
      <c r="M65" s="74"/>
    </row>
    <row r="66" spans="1:13" s="25" customFormat="1" ht="25.5">
      <c r="A66" s="41" t="s">
        <v>31</v>
      </c>
      <c r="B66" s="42" t="s">
        <v>127</v>
      </c>
      <c r="C66" s="40"/>
      <c r="D66" s="73">
        <v>1823609.64</v>
      </c>
      <c r="E66" s="74"/>
      <c r="F66" s="74"/>
      <c r="G66" s="74"/>
      <c r="H66" s="74"/>
      <c r="I66" s="74"/>
      <c r="J66" s="74"/>
      <c r="K66" s="74"/>
      <c r="L66" s="74"/>
      <c r="M66" s="74"/>
    </row>
    <row r="67" spans="1:13" s="25" customFormat="1" ht="25.5">
      <c r="A67" s="41" t="s">
        <v>31</v>
      </c>
      <c r="B67" s="42" t="s">
        <v>128</v>
      </c>
      <c r="C67" s="40"/>
      <c r="D67" s="73">
        <v>1393114.25</v>
      </c>
      <c r="E67" s="74"/>
      <c r="F67" s="74"/>
      <c r="G67" s="74"/>
      <c r="H67" s="74"/>
      <c r="I67" s="74"/>
      <c r="J67" s="74"/>
      <c r="K67" s="74"/>
      <c r="L67" s="74"/>
      <c r="M67" s="74"/>
    </row>
    <row r="68" spans="1:13" s="25" customFormat="1" ht="25.5">
      <c r="A68" s="41" t="s">
        <v>31</v>
      </c>
      <c r="B68" s="42" t="s">
        <v>129</v>
      </c>
      <c r="C68" s="40"/>
      <c r="D68" s="73">
        <v>523506.54</v>
      </c>
      <c r="E68" s="74"/>
      <c r="F68" s="74"/>
      <c r="G68" s="74"/>
      <c r="H68" s="74"/>
      <c r="I68" s="74"/>
      <c r="J68" s="74"/>
      <c r="K68" s="74"/>
      <c r="L68" s="74"/>
      <c r="M68" s="74"/>
    </row>
    <row r="69" spans="1:13" s="25" customFormat="1" ht="25.5">
      <c r="A69" s="41" t="s">
        <v>33</v>
      </c>
      <c r="B69" s="42" t="s">
        <v>130</v>
      </c>
      <c r="C69" s="40"/>
      <c r="D69" s="73">
        <v>785014</v>
      </c>
      <c r="E69" s="74"/>
      <c r="F69" s="74"/>
      <c r="G69" s="74"/>
      <c r="H69" s="74"/>
      <c r="I69" s="74"/>
      <c r="J69" s="74"/>
      <c r="K69" s="74"/>
      <c r="L69" s="74"/>
      <c r="M69" s="74"/>
    </row>
    <row r="70" spans="1:13" s="25" customFormat="1" ht="25.5">
      <c r="A70" s="41" t="s">
        <v>31</v>
      </c>
      <c r="B70" s="42" t="s">
        <v>126</v>
      </c>
      <c r="C70" s="40"/>
      <c r="D70" s="73">
        <v>1335072.29</v>
      </c>
      <c r="E70" s="73"/>
      <c r="F70" s="74"/>
      <c r="G70" s="74"/>
      <c r="H70" s="74"/>
      <c r="I70" s="74"/>
      <c r="J70" s="74"/>
      <c r="K70" s="74"/>
      <c r="L70" s="74"/>
      <c r="M70" s="74"/>
    </row>
    <row r="71" spans="1:13" s="25" customFormat="1" ht="26.25" thickBot="1">
      <c r="A71" s="41" t="s">
        <v>38</v>
      </c>
      <c r="B71" s="43" t="s">
        <v>135</v>
      </c>
      <c r="C71" s="40"/>
      <c r="D71" s="73">
        <v>568102.59</v>
      </c>
      <c r="E71" s="74"/>
      <c r="F71" s="74"/>
      <c r="G71" s="74"/>
      <c r="H71" s="74"/>
      <c r="I71" s="74"/>
      <c r="J71" s="74"/>
      <c r="K71" s="74"/>
      <c r="L71" s="74"/>
      <c r="M71" s="74"/>
    </row>
    <row r="72" spans="1:4" ht="13.5" thickBot="1">
      <c r="A72" s="21" t="s">
        <v>241</v>
      </c>
      <c r="B72" s="22"/>
      <c r="C72" s="25"/>
      <c r="D72" s="101">
        <f>SUM(D57:D71)</f>
        <v>14758904.899999999</v>
      </c>
    </row>
    <row r="73" spans="1:13" s="25" customFormat="1" ht="12.75">
      <c r="A73" s="23"/>
      <c r="B73" s="24"/>
      <c r="C73" s="72"/>
      <c r="D73" s="99"/>
      <c r="E73" s="74"/>
      <c r="F73" s="74"/>
      <c r="G73" s="74"/>
      <c r="H73" s="74"/>
      <c r="I73" s="74"/>
      <c r="J73" s="74"/>
      <c r="K73" s="74"/>
      <c r="L73" s="74"/>
      <c r="M73" s="74"/>
    </row>
    <row r="74" spans="1:13" s="25" customFormat="1" ht="12.75">
      <c r="A74" s="23"/>
      <c r="B74" s="24"/>
      <c r="C74" s="72"/>
      <c r="D74" s="100"/>
      <c r="E74" s="74"/>
      <c r="F74" s="74"/>
      <c r="G74" s="74"/>
      <c r="H74" s="74"/>
      <c r="I74" s="74"/>
      <c r="J74" s="74"/>
      <c r="K74" s="74"/>
      <c r="L74" s="74"/>
      <c r="M74" s="74"/>
    </row>
    <row r="75" spans="1:13" s="25" customFormat="1" ht="12.75">
      <c r="A75" s="23"/>
      <c r="B75" s="24"/>
      <c r="D75" s="82"/>
      <c r="E75" s="74"/>
      <c r="F75" s="74"/>
      <c r="G75" s="74"/>
      <c r="H75" s="74"/>
      <c r="I75" s="74"/>
      <c r="J75" s="74"/>
      <c r="K75" s="74"/>
      <c r="L75" s="74"/>
      <c r="M75" s="74"/>
    </row>
    <row r="76" spans="1:13" s="25" customFormat="1" ht="12.75">
      <c r="A76" s="23"/>
      <c r="B76" s="24"/>
      <c r="D76" s="82"/>
      <c r="E76" s="74"/>
      <c r="F76" s="74"/>
      <c r="G76" s="74"/>
      <c r="H76" s="74"/>
      <c r="I76" s="74"/>
      <c r="J76" s="74"/>
      <c r="K76" s="74"/>
      <c r="L76" s="74"/>
      <c r="M76" s="74"/>
    </row>
    <row r="77" spans="1:13" s="25" customFormat="1" ht="12.75">
      <c r="A77" s="23"/>
      <c r="B77" s="24"/>
      <c r="D77" s="82"/>
      <c r="E77" s="74"/>
      <c r="F77" s="74"/>
      <c r="G77" s="74"/>
      <c r="H77" s="74"/>
      <c r="I77" s="74"/>
      <c r="J77" s="74"/>
      <c r="K77" s="74"/>
      <c r="L77" s="74"/>
      <c r="M77" s="74"/>
    </row>
    <row r="78" spans="1:13" s="25" customFormat="1" ht="12.75">
      <c r="A78" s="23"/>
      <c r="B78" s="24"/>
      <c r="D78" s="82"/>
      <c r="E78" s="74"/>
      <c r="F78" s="74"/>
      <c r="G78" s="74"/>
      <c r="H78" s="74"/>
      <c r="I78" s="74"/>
      <c r="J78" s="74"/>
      <c r="K78" s="74"/>
      <c r="L78" s="74"/>
      <c r="M78" s="74"/>
    </row>
    <row r="79" spans="1:13" s="25" customFormat="1" ht="12.75">
      <c r="A79" s="23"/>
      <c r="B79" s="24"/>
      <c r="D79" s="82"/>
      <c r="E79" s="74"/>
      <c r="F79" s="74"/>
      <c r="G79" s="74"/>
      <c r="H79" s="74"/>
      <c r="I79" s="74"/>
      <c r="J79" s="74"/>
      <c r="K79" s="74"/>
      <c r="L79" s="74"/>
      <c r="M79" s="74"/>
    </row>
    <row r="80" spans="1:13" s="25" customFormat="1" ht="12.75">
      <c r="A80" s="23"/>
      <c r="B80" s="24"/>
      <c r="D80" s="82"/>
      <c r="E80" s="74"/>
      <c r="F80" s="74"/>
      <c r="G80" s="74"/>
      <c r="H80" s="74"/>
      <c r="I80" s="74"/>
      <c r="J80" s="74"/>
      <c r="K80" s="74"/>
      <c r="L80" s="74"/>
      <c r="M80" s="74"/>
    </row>
    <row r="81" spans="1:2" ht="12.75">
      <c r="A81" s="1"/>
      <c r="B81" s="4"/>
    </row>
    <row r="82" spans="1:2" ht="12.75">
      <c r="A82" s="1"/>
      <c r="B82" s="4"/>
    </row>
    <row r="85" spans="1:2" ht="12.75">
      <c r="A85" s="1"/>
      <c r="B85" s="4"/>
    </row>
    <row r="86" spans="1:2" ht="12.75">
      <c r="A86" s="1"/>
      <c r="B86" s="4"/>
    </row>
    <row r="87" spans="1:2" ht="12.75">
      <c r="A87" s="1"/>
      <c r="B87" s="4"/>
    </row>
    <row r="88" spans="1:2" ht="12.75">
      <c r="A88" s="1"/>
      <c r="B88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2011&amp;CCONTRIBUTI CONTO CAPITALE ANNO 2008 ASL AL&amp;R&amp;"Arial,Grassetto Corsivo"REGIONE PIEMONTE
ASL  213 AL</oddHeader>
    <oddFooter>&amp;L&amp;"Arial,Grassetto"&amp;D&amp;R&amp;P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B1">
      <selection activeCell="D13" sqref="D13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8</v>
      </c>
    </row>
    <row r="3" spans="1:4" ht="51.75" thickBot="1">
      <c r="A3" s="6"/>
      <c r="B3" s="7"/>
      <c r="C3" s="6" t="s">
        <v>246</v>
      </c>
      <c r="D3" s="7" t="s">
        <v>2</v>
      </c>
    </row>
    <row r="4" spans="1:4" ht="13.5" thickBot="1">
      <c r="A4" s="8" t="s">
        <v>4</v>
      </c>
      <c r="B4" s="9"/>
      <c r="C4" s="32"/>
      <c r="D4" s="2">
        <f>+'cont. reg  c_capit asseg2008AL '!D32+'cont. reg  c_capit asseg2009AL '!D28+'cont. reg  c_capit asseg2010AL'!D10+'cont. reg  c_capit asseg2011'!D10</f>
        <v>48625367.919999994</v>
      </c>
    </row>
    <row r="5" spans="1:2" ht="12.75">
      <c r="A5" s="1"/>
      <c r="B5" s="4"/>
    </row>
    <row r="6" spans="1:2" ht="12.75">
      <c r="A6" s="1"/>
      <c r="B6" s="5" t="s">
        <v>234</v>
      </c>
    </row>
    <row r="7" spans="1:6" ht="39" thickBot="1">
      <c r="A7" s="11"/>
      <c r="B7" s="12"/>
      <c r="C7" s="11"/>
      <c r="D7" s="11" t="s">
        <v>236</v>
      </c>
      <c r="E7" s="11" t="s">
        <v>235</v>
      </c>
      <c r="F7" s="11" t="s">
        <v>7</v>
      </c>
    </row>
    <row r="8" spans="1:6" ht="18" customHeight="1" thickBot="1">
      <c r="A8" s="13" t="s">
        <v>5</v>
      </c>
      <c r="B8" s="14"/>
      <c r="C8" s="31"/>
      <c r="D8" s="15">
        <f>+'cont. reg  c_capit asseg2008AL '!D53+'cont. reg  c_capit asseg2009AL '!D40+'cont. reg  c_capit asseg2010AL'!D19+'cont. reg  c_capit asseg2011'!D19</f>
        <v>5504310.41</v>
      </c>
      <c r="E8" s="16">
        <f>+'cont. reg  c_capit asseg2008AL '!E53+'cont. reg  c_capit asseg2009AL '!E40+'cont. reg  c_capit asseg2010AL'!E19+'cont. reg  c_capit asseg2011'!E19</f>
        <v>6700316.76</v>
      </c>
      <c r="F8" s="17">
        <f>+E8+D8</f>
        <v>12204627.17</v>
      </c>
    </row>
    <row r="9" spans="1:6" ht="12.75">
      <c r="A9" s="1"/>
      <c r="B9" s="4"/>
      <c r="D9" s="3"/>
      <c r="E9" s="3"/>
      <c r="F9" s="3"/>
    </row>
    <row r="10" spans="1:2" ht="12.75">
      <c r="A10" s="1"/>
      <c r="B10" s="5" t="s">
        <v>237</v>
      </c>
    </row>
    <row r="11" spans="1:4" ht="13.5" thickBot="1">
      <c r="A11" s="1"/>
      <c r="B11" s="4"/>
      <c r="D11" s="3"/>
    </row>
    <row r="12" spans="1:4" ht="13.5" thickBot="1">
      <c r="A12" s="21" t="s">
        <v>241</v>
      </c>
      <c r="B12" s="22"/>
      <c r="C12" s="25"/>
      <c r="D12" s="17">
        <f>+D4-F8+'cont. reg  c_capit asseg2011'!D24</f>
        <v>36420740.74999999</v>
      </c>
    </row>
    <row r="13" spans="1:4" s="25" customFormat="1" ht="12.75">
      <c r="A13" s="23"/>
      <c r="B13" s="24"/>
      <c r="D13" s="26"/>
    </row>
    <row r="14" spans="1:4" s="25" customFormat="1" ht="12.75">
      <c r="A14" s="23"/>
      <c r="B14" s="24"/>
      <c r="D14" s="26"/>
    </row>
    <row r="15" spans="1:4" s="25" customFormat="1" ht="12.75">
      <c r="A15" s="23"/>
      <c r="B15" s="24"/>
      <c r="D15" s="87"/>
    </row>
    <row r="16" spans="1:4" s="25" customFormat="1" ht="12.75">
      <c r="A16" s="23"/>
      <c r="B16" s="24"/>
      <c r="D16" s="26"/>
    </row>
    <row r="17" spans="1:4" s="25" customFormat="1" ht="12.75">
      <c r="A17" s="23"/>
      <c r="B17" s="24"/>
      <c r="D17" s="26"/>
    </row>
    <row r="18" spans="1:4" s="25" customFormat="1" ht="12.75">
      <c r="A18" s="23"/>
      <c r="B18" s="24"/>
      <c r="D18" s="26"/>
    </row>
    <row r="19" spans="1:4" s="25" customFormat="1" ht="12.75">
      <c r="A19" s="23"/>
      <c r="B19" s="24"/>
      <c r="D19" s="26"/>
    </row>
    <row r="20" spans="1:4" s="25" customFormat="1" ht="12.75">
      <c r="A20" s="23"/>
      <c r="B20" s="24"/>
      <c r="D20" s="26"/>
    </row>
    <row r="21" spans="1:2" ht="12.75">
      <c r="A21" s="1"/>
      <c r="B21" s="4"/>
    </row>
    <row r="22" spans="1:2" ht="12.75">
      <c r="A22" s="1"/>
      <c r="B22" s="4"/>
    </row>
    <row r="25" spans="1:2" ht="12.75">
      <c r="A25" s="1"/>
      <c r="B25" s="4"/>
    </row>
    <row r="26" spans="1:2" ht="12.75">
      <c r="A26" s="1"/>
      <c r="B26" s="4"/>
    </row>
    <row r="27" spans="1:2" ht="12.75">
      <c r="A27" s="1"/>
      <c r="B27" s="4"/>
    </row>
    <row r="28" spans="1:2" ht="12.75">
      <c r="A28" s="1"/>
      <c r="B28" s="4"/>
    </row>
  </sheetData>
  <printOptions/>
  <pageMargins left="0.27" right="0.25" top="1" bottom="1" header="0.5" footer="0.5"/>
  <pageSetup horizontalDpi="600" verticalDpi="600" orientation="landscape" paperSize="9" scale="90" r:id="rId1"/>
  <headerFooter alignWithMargins="0">
    <oddHeader>&amp;LCONSUNTIVO 2011
&amp;CRIEPILOGO CONTRIBUTI CONTO CAPITALE  ASL AL&amp;R&amp;"Arial,Grassetto"REGIONE PIEMONTE
ASL 213  AL</oddHeader>
    <oddFooter>&amp;L&amp;"Arial,Grassetto Corsivo"&amp;D&amp;R&amp;P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B1">
      <selection activeCell="B28" sqref="A28:IV28"/>
    </sheetView>
  </sheetViews>
  <sheetFormatPr defaultColWidth="9.140625" defaultRowHeight="12.75"/>
  <cols>
    <col min="1" max="1" width="17.8515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19</v>
      </c>
    </row>
    <row r="3" spans="1:4" ht="51">
      <c r="A3" s="6" t="s">
        <v>0</v>
      </c>
      <c r="B3" s="7" t="s">
        <v>1</v>
      </c>
      <c r="C3" s="6">
        <v>2007</v>
      </c>
      <c r="D3" s="7" t="s">
        <v>2</v>
      </c>
    </row>
    <row r="4" spans="1:4" ht="12.75">
      <c r="A4" t="s">
        <v>22</v>
      </c>
      <c r="B4" s="36" t="s">
        <v>107</v>
      </c>
      <c r="C4" s="40"/>
      <c r="D4" s="40">
        <v>321000</v>
      </c>
    </row>
    <row r="5" spans="1:4" ht="12.75">
      <c r="A5" t="s">
        <v>22</v>
      </c>
      <c r="B5" s="36" t="s">
        <v>112</v>
      </c>
      <c r="C5" s="40"/>
      <c r="D5" s="40">
        <v>430000</v>
      </c>
    </row>
    <row r="6" spans="1:5" ht="13.5" thickBot="1">
      <c r="A6" s="25" t="s">
        <v>23</v>
      </c>
      <c r="B6" s="36" t="s">
        <v>109</v>
      </c>
      <c r="C6" s="40"/>
      <c r="D6" s="40">
        <v>510000</v>
      </c>
      <c r="E6" s="25"/>
    </row>
    <row r="7" spans="1:4" ht="13.5" thickBot="1">
      <c r="A7" s="8" t="s">
        <v>4</v>
      </c>
      <c r="B7" s="9"/>
      <c r="C7" s="10"/>
      <c r="D7" s="2">
        <f>SUM(D4:D6)</f>
        <v>1261000</v>
      </c>
    </row>
    <row r="8" spans="1:2" ht="12.75">
      <c r="A8" s="1"/>
      <c r="B8" s="4"/>
    </row>
    <row r="9" spans="1:2" ht="12.75">
      <c r="A9" s="1"/>
      <c r="B9" s="5" t="s">
        <v>234</v>
      </c>
    </row>
    <row r="10" spans="1:6" ht="51">
      <c r="A10" s="11" t="s">
        <v>0</v>
      </c>
      <c r="B10" s="12" t="s">
        <v>1</v>
      </c>
      <c r="C10" s="11">
        <v>2007</v>
      </c>
      <c r="D10" s="11" t="s">
        <v>236</v>
      </c>
      <c r="E10" s="11" t="s">
        <v>235</v>
      </c>
      <c r="F10" s="11" t="s">
        <v>3</v>
      </c>
    </row>
    <row r="11" spans="1:6" s="25" customFormat="1" ht="12.75">
      <c r="A11" t="s">
        <v>22</v>
      </c>
      <c r="B11" s="36" t="s">
        <v>108</v>
      </c>
      <c r="C11" s="29"/>
      <c r="D11" s="3">
        <v>0</v>
      </c>
      <c r="E11" s="3">
        <v>0</v>
      </c>
      <c r="F11" s="2">
        <f>SUM(D11:E11)</f>
        <v>0</v>
      </c>
    </row>
    <row r="12" spans="1:6" ht="12.75">
      <c r="A12" t="s">
        <v>22</v>
      </c>
      <c r="B12" s="36" t="s">
        <v>112</v>
      </c>
      <c r="D12" s="3">
        <v>0</v>
      </c>
      <c r="E12" s="3">
        <v>0</v>
      </c>
      <c r="F12" s="2">
        <f>D12+E12</f>
        <v>0</v>
      </c>
    </row>
    <row r="13" spans="1:6" ht="13.5" thickBot="1">
      <c r="A13" s="25" t="s">
        <v>23</v>
      </c>
      <c r="B13" s="36" t="s">
        <v>110</v>
      </c>
      <c r="D13" s="3">
        <v>299286.75</v>
      </c>
      <c r="E13" s="3">
        <v>194961</v>
      </c>
      <c r="F13" s="2">
        <f>D13+E13</f>
        <v>494247.75</v>
      </c>
    </row>
    <row r="14" spans="1:6" ht="18" customHeight="1" thickBot="1">
      <c r="A14" s="13" t="s">
        <v>5</v>
      </c>
      <c r="B14" s="14"/>
      <c r="C14" s="31"/>
      <c r="D14" s="15">
        <f>SUM(D11:D13)</f>
        <v>299286.75</v>
      </c>
      <c r="E14" s="16">
        <f>SUM(E11:E13)</f>
        <v>194961</v>
      </c>
      <c r="F14" s="17">
        <f>SUM(F11:F13)</f>
        <v>494247.75</v>
      </c>
    </row>
    <row r="15" spans="1:6" ht="12.75">
      <c r="A15" s="1"/>
      <c r="B15" s="4"/>
      <c r="D15" s="3"/>
      <c r="E15" s="3"/>
      <c r="F15" s="3"/>
    </row>
    <row r="16" spans="1:2" ht="12.75">
      <c r="A16" s="1"/>
      <c r="B16" s="5" t="s">
        <v>237</v>
      </c>
    </row>
    <row r="17" spans="1:4" ht="51">
      <c r="A17" s="18" t="s">
        <v>0</v>
      </c>
      <c r="B17" s="19" t="s">
        <v>237</v>
      </c>
      <c r="C17" s="20">
        <v>2007</v>
      </c>
      <c r="D17" s="20" t="s">
        <v>2</v>
      </c>
    </row>
    <row r="18" spans="1:4" s="25" customFormat="1" ht="12.75">
      <c r="A18" t="s">
        <v>22</v>
      </c>
      <c r="B18" s="36" t="s">
        <v>108</v>
      </c>
      <c r="C18" s="29"/>
      <c r="D18" s="3">
        <f>D4-F11</f>
        <v>321000</v>
      </c>
    </row>
    <row r="19" spans="1:4" ht="12.75">
      <c r="A19" t="s">
        <v>22</v>
      </c>
      <c r="B19" s="36" t="s">
        <v>112</v>
      </c>
      <c r="D19" s="3">
        <f>D5-F12</f>
        <v>430000</v>
      </c>
    </row>
    <row r="20" spans="1:4" ht="13.5" thickBot="1">
      <c r="A20" s="25" t="s">
        <v>23</v>
      </c>
      <c r="B20" s="36" t="s">
        <v>111</v>
      </c>
      <c r="D20" s="3">
        <f>D6-F13</f>
        <v>15752.25</v>
      </c>
    </row>
    <row r="21" spans="1:3" ht="13.5" thickBot="1">
      <c r="A21" s="21" t="s">
        <v>241</v>
      </c>
      <c r="B21" s="22"/>
      <c r="C21" s="25"/>
    </row>
    <row r="22" spans="1:4" s="25" customFormat="1" ht="13.5" thickBot="1">
      <c r="A22" s="23"/>
      <c r="B22" s="24"/>
      <c r="D22" s="17">
        <f>SUM(D18:D20)</f>
        <v>766752.25</v>
      </c>
    </row>
    <row r="23" spans="1:4" s="25" customFormat="1" ht="12.75">
      <c r="A23" s="23"/>
      <c r="B23" s="24"/>
      <c r="D23" s="26"/>
    </row>
    <row r="24" spans="1:4" s="25" customFormat="1" ht="12.75">
      <c r="A24" s="23"/>
      <c r="B24" s="24"/>
      <c r="D24" s="87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2" ht="12.75">
      <c r="A30" s="1"/>
      <c r="B30" s="4"/>
    </row>
    <row r="31" spans="1:2" ht="12.75">
      <c r="A31" s="1"/>
      <c r="B31" s="4"/>
    </row>
    <row r="34" spans="1:2" ht="12.75">
      <c r="A34" s="1"/>
      <c r="B34" s="4"/>
    </row>
    <row r="35" spans="1:2" ht="12.75">
      <c r="A35" s="1"/>
      <c r="B35" s="4"/>
    </row>
    <row r="36" spans="1:2" ht="12.75">
      <c r="A36" s="1"/>
      <c r="B36" s="4"/>
    </row>
    <row r="37" spans="1:2" ht="12.75">
      <c r="A37" s="1"/>
      <c r="B37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2011&amp;CCONTRIBUTI CONTO CAPITALE EX ASL 20_ANNO 2007&amp;R&amp;"Arial,Grassetto Corsivo"REGIONE PIEMONTE
ASL  213 AL</oddHeader>
    <oddFooter>&amp;L&amp;"Arial,Grassetto"&amp;D&amp;R&amp;P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2">
      <selection activeCell="A24" sqref="A24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16</v>
      </c>
    </row>
    <row r="3" spans="1:4" ht="51">
      <c r="A3" s="6" t="s">
        <v>0</v>
      </c>
      <c r="B3" s="7" t="s">
        <v>1</v>
      </c>
      <c r="C3" s="6">
        <v>2006</v>
      </c>
      <c r="D3" s="7" t="s">
        <v>2</v>
      </c>
    </row>
    <row r="4" spans="1:4" s="25" customFormat="1" ht="12.75">
      <c r="A4" t="s">
        <v>13</v>
      </c>
      <c r="B4" s="36" t="s">
        <v>105</v>
      </c>
      <c r="D4" s="37">
        <v>1000000</v>
      </c>
    </row>
    <row r="5" spans="1:4" ht="12.75">
      <c r="A5" t="s">
        <v>14</v>
      </c>
      <c r="B5" s="36" t="s">
        <v>104</v>
      </c>
      <c r="D5" s="37">
        <v>142025.68</v>
      </c>
    </row>
    <row r="6" spans="1:4" ht="25.5">
      <c r="A6" s="41" t="s">
        <v>15</v>
      </c>
      <c r="B6" s="36" t="s">
        <v>106</v>
      </c>
      <c r="D6" s="37">
        <v>1266752</v>
      </c>
    </row>
    <row r="7" spans="1:4" ht="13.5" thickBot="1">
      <c r="A7" s="1"/>
      <c r="B7" s="4"/>
      <c r="D7" s="3">
        <v>0</v>
      </c>
    </row>
    <row r="8" spans="1:4" ht="13.5" thickBot="1">
      <c r="A8" s="8" t="s">
        <v>4</v>
      </c>
      <c r="B8" s="9"/>
      <c r="C8" s="10"/>
      <c r="D8" s="2">
        <f>SUM(D4:D7)</f>
        <v>2408777.6799999997</v>
      </c>
    </row>
    <row r="9" spans="1:2" ht="12.75">
      <c r="A9" s="1"/>
      <c r="B9" s="4"/>
    </row>
    <row r="10" spans="1:2" ht="12.75">
      <c r="A10" s="1"/>
      <c r="B10" s="5" t="s">
        <v>234</v>
      </c>
    </row>
    <row r="11" spans="1:6" ht="51">
      <c r="A11" s="11" t="s">
        <v>0</v>
      </c>
      <c r="B11" s="12" t="s">
        <v>1</v>
      </c>
      <c r="C11" s="11"/>
      <c r="D11" s="11" t="s">
        <v>236</v>
      </c>
      <c r="E11" s="11" t="s">
        <v>235</v>
      </c>
      <c r="F11" s="11" t="s">
        <v>3</v>
      </c>
    </row>
    <row r="12" spans="1:6" s="25" customFormat="1" ht="11.25" customHeight="1">
      <c r="A12" t="s">
        <v>13</v>
      </c>
      <c r="B12" s="36" t="s">
        <v>105</v>
      </c>
      <c r="C12" s="29"/>
      <c r="D12" s="3"/>
      <c r="E12" s="3">
        <v>460501</v>
      </c>
      <c r="F12" s="2">
        <f>+D12+E12</f>
        <v>460501</v>
      </c>
    </row>
    <row r="13" spans="1:6" s="25" customFormat="1" ht="12.75">
      <c r="A13" t="s">
        <v>14</v>
      </c>
      <c r="B13" s="36" t="s">
        <v>104</v>
      </c>
      <c r="C13" s="29"/>
      <c r="D13" s="3"/>
      <c r="E13" s="3">
        <v>111041</v>
      </c>
      <c r="F13" s="2">
        <f>+D13+E13</f>
        <v>111041</v>
      </c>
    </row>
    <row r="14" spans="1:6" ht="12.75">
      <c r="A14" t="s">
        <v>15</v>
      </c>
      <c r="B14" s="36" t="s">
        <v>106</v>
      </c>
      <c r="D14" s="3">
        <v>0</v>
      </c>
      <c r="E14" s="3">
        <v>207773</v>
      </c>
      <c r="F14" s="2">
        <f>D14+E14</f>
        <v>207773</v>
      </c>
    </row>
    <row r="15" spans="1:6" ht="13.5" thickBot="1">
      <c r="A15" s="1"/>
      <c r="B15" s="4"/>
      <c r="D15" s="3">
        <v>0</v>
      </c>
      <c r="E15" s="3">
        <v>0</v>
      </c>
      <c r="F15" s="2">
        <f>D15+E15</f>
        <v>0</v>
      </c>
    </row>
    <row r="16" spans="1:6" ht="18" customHeight="1" thickBot="1">
      <c r="A16" s="13" t="s">
        <v>5</v>
      </c>
      <c r="B16" s="14"/>
      <c r="C16" s="31"/>
      <c r="D16" s="15">
        <f>SUM(D12:D15)</f>
        <v>0</v>
      </c>
      <c r="E16" s="16">
        <f>SUM(E12:E15)</f>
        <v>779315</v>
      </c>
      <c r="F16" s="17">
        <f>SUM(F12:F15)</f>
        <v>779315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237</v>
      </c>
    </row>
    <row r="19" spans="1:4" ht="51">
      <c r="A19" s="18" t="s">
        <v>0</v>
      </c>
      <c r="B19" s="19" t="s">
        <v>237</v>
      </c>
      <c r="C19" s="20"/>
      <c r="D19" s="20" t="s">
        <v>2</v>
      </c>
    </row>
    <row r="20" spans="1:4" s="25" customFormat="1" ht="12.75">
      <c r="A20" t="s">
        <v>13</v>
      </c>
      <c r="B20" s="36" t="s">
        <v>105</v>
      </c>
      <c r="C20" s="29"/>
      <c r="D20" s="3">
        <v>539499.05</v>
      </c>
    </row>
    <row r="21" spans="1:4" s="25" customFormat="1" ht="12.75">
      <c r="A21" t="s">
        <v>14</v>
      </c>
      <c r="B21" s="36" t="s">
        <v>104</v>
      </c>
      <c r="C21" s="29"/>
      <c r="D21" s="3">
        <v>30984.42</v>
      </c>
    </row>
    <row r="22" spans="1:4" ht="13.5" thickBot="1">
      <c r="A22" t="s">
        <v>15</v>
      </c>
      <c r="B22" s="36" t="s">
        <v>106</v>
      </c>
      <c r="D22" s="3">
        <f>D6-F14</f>
        <v>1058979</v>
      </c>
    </row>
    <row r="23" spans="1:5" ht="13.5" thickBot="1">
      <c r="A23" s="21" t="s">
        <v>241</v>
      </c>
      <c r="B23" s="22"/>
      <c r="C23" s="25"/>
      <c r="D23" s="17">
        <f>SUM(D20:D22)</f>
        <v>1629462.4700000002</v>
      </c>
      <c r="E23" s="3"/>
    </row>
    <row r="24" spans="1:4" s="25" customFormat="1" ht="12.75">
      <c r="A24" s="23"/>
      <c r="B24" s="24"/>
      <c r="D24" s="26"/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2" ht="12.75">
      <c r="A32" s="1"/>
      <c r="B32" s="4"/>
    </row>
    <row r="33" spans="1:2" ht="12.75">
      <c r="A33" s="1"/>
      <c r="B33" s="4"/>
    </row>
    <row r="36" spans="1:2" ht="12.75">
      <c r="A36" s="1"/>
      <c r="B36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2011&amp;CCONTRIBUTI CONTO CAPITALE EX ASL 20_ANNO 2006&amp;R&amp;"Arial,Grassetto Corsivo"REGIONE PIEMONTE
ASL  213 AL</oddHeader>
    <oddFooter>&amp;L&amp;"Arial,Grassetto"&amp;D&amp;R&amp;P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2">
      <selection activeCell="A25" sqref="A25"/>
    </sheetView>
  </sheetViews>
  <sheetFormatPr defaultColWidth="9.140625" defaultRowHeight="12.75"/>
  <cols>
    <col min="1" max="1" width="16.140625" style="0" customWidth="1"/>
    <col min="2" max="2" width="75.28125" style="0" customWidth="1"/>
    <col min="3" max="3" width="14.00390625" style="0" customWidth="1"/>
    <col min="4" max="4" width="16.140625" style="0" customWidth="1"/>
    <col min="5" max="5" width="18.8515625" style="0" customWidth="1"/>
    <col min="6" max="6" width="14.421875" style="0" customWidth="1"/>
  </cols>
  <sheetData>
    <row r="2" spans="1:2" ht="12.75">
      <c r="A2" s="1"/>
      <c r="B2" s="5" t="s">
        <v>17</v>
      </c>
    </row>
    <row r="3" spans="1:4" ht="51">
      <c r="A3" s="6" t="s">
        <v>0</v>
      </c>
      <c r="B3" s="7" t="s">
        <v>1</v>
      </c>
      <c r="C3" s="6">
        <v>2005</v>
      </c>
      <c r="D3" s="7" t="s">
        <v>2</v>
      </c>
    </row>
    <row r="4" spans="1:4" s="25" customFormat="1" ht="12.75">
      <c r="A4" t="s">
        <v>12</v>
      </c>
      <c r="B4" s="35" t="s">
        <v>182</v>
      </c>
      <c r="C4"/>
      <c r="D4" s="3">
        <v>3500</v>
      </c>
    </row>
    <row r="5" spans="1:4" ht="12.75">
      <c r="A5" t="s">
        <v>12</v>
      </c>
      <c r="B5" s="35" t="s">
        <v>183</v>
      </c>
      <c r="D5" s="3">
        <v>3500</v>
      </c>
    </row>
    <row r="6" spans="1:4" ht="12.75">
      <c r="A6" t="s">
        <v>12</v>
      </c>
      <c r="B6" s="35" t="s">
        <v>184</v>
      </c>
      <c r="D6" s="3">
        <v>3000</v>
      </c>
    </row>
    <row r="7" spans="1:4" ht="13.5" thickBot="1">
      <c r="A7" s="1"/>
      <c r="B7" s="4"/>
      <c r="D7" s="3">
        <v>0</v>
      </c>
    </row>
    <row r="8" spans="1:4" ht="13.5" thickBot="1">
      <c r="A8" s="8" t="s">
        <v>4</v>
      </c>
      <c r="B8" s="9"/>
      <c r="C8" s="10"/>
      <c r="D8" s="2">
        <v>10000</v>
      </c>
    </row>
    <row r="9" spans="1:2" ht="12.75">
      <c r="A9" s="1"/>
      <c r="B9" s="4"/>
    </row>
    <row r="10" spans="1:2" ht="12.75">
      <c r="A10" s="1"/>
      <c r="B10" s="5" t="s">
        <v>234</v>
      </c>
    </row>
    <row r="11" spans="1:6" ht="51">
      <c r="A11" s="11" t="s">
        <v>0</v>
      </c>
      <c r="B11" s="12" t="s">
        <v>1</v>
      </c>
      <c r="C11" s="11"/>
      <c r="D11" s="11" t="s">
        <v>236</v>
      </c>
      <c r="E11" s="11" t="s">
        <v>235</v>
      </c>
      <c r="F11" s="11" t="s">
        <v>3</v>
      </c>
    </row>
    <row r="12" spans="1:6" s="25" customFormat="1" ht="11.25" customHeight="1">
      <c r="A12" t="s">
        <v>12</v>
      </c>
      <c r="B12" s="35" t="s">
        <v>182</v>
      </c>
      <c r="C12" s="29"/>
      <c r="D12" s="3"/>
      <c r="E12" s="3">
        <v>2866.3</v>
      </c>
      <c r="F12" s="2">
        <f>+D12+E12</f>
        <v>2866.3</v>
      </c>
    </row>
    <row r="13" spans="1:6" s="25" customFormat="1" ht="12.75">
      <c r="A13" t="s">
        <v>12</v>
      </c>
      <c r="B13" s="35" t="s">
        <v>183</v>
      </c>
      <c r="C13" s="29"/>
      <c r="D13" s="3"/>
      <c r="E13" s="3">
        <v>1433</v>
      </c>
      <c r="F13" s="2">
        <f>+D13+E13</f>
        <v>1433</v>
      </c>
    </row>
    <row r="14" spans="1:6" ht="12.75">
      <c r="A14" t="s">
        <v>12</v>
      </c>
      <c r="B14" s="35" t="s">
        <v>184</v>
      </c>
      <c r="D14" s="3"/>
      <c r="E14" s="3">
        <v>1433</v>
      </c>
      <c r="F14" s="2">
        <f>+D14+E14</f>
        <v>1433</v>
      </c>
    </row>
    <row r="15" spans="1:6" ht="13.5" thickBot="1">
      <c r="A15" s="1"/>
      <c r="B15" s="4"/>
      <c r="D15" s="3"/>
      <c r="E15" s="3">
        <v>0</v>
      </c>
      <c r="F15" s="2">
        <f>+D15+E15</f>
        <v>0</v>
      </c>
    </row>
    <row r="16" spans="1:6" ht="18" customHeight="1" thickBot="1">
      <c r="A16" s="13" t="s">
        <v>5</v>
      </c>
      <c r="B16" s="14"/>
      <c r="C16" s="31"/>
      <c r="D16" s="17">
        <f>SUM(D12:D15)</f>
        <v>0</v>
      </c>
      <c r="E16" s="17">
        <f>SUM(E12:E15)</f>
        <v>5732.3</v>
      </c>
      <c r="F16" s="17">
        <f>SUM(F12:F15)</f>
        <v>5732.3</v>
      </c>
    </row>
    <row r="17" spans="1:6" ht="12.75">
      <c r="A17" s="1"/>
      <c r="B17" s="4"/>
      <c r="D17" s="3"/>
      <c r="E17" s="3"/>
      <c r="F17" s="3"/>
    </row>
    <row r="18" spans="1:2" ht="12.75">
      <c r="A18" s="1"/>
      <c r="B18" s="5" t="s">
        <v>237</v>
      </c>
    </row>
    <row r="19" spans="1:4" ht="51">
      <c r="A19" s="18" t="s">
        <v>0</v>
      </c>
      <c r="B19" s="19" t="s">
        <v>237</v>
      </c>
      <c r="C19" s="20"/>
      <c r="D19" s="20" t="s">
        <v>2</v>
      </c>
    </row>
    <row r="20" spans="1:4" s="25" customFormat="1" ht="12.75">
      <c r="A20" t="s">
        <v>12</v>
      </c>
      <c r="B20" s="35" t="s">
        <v>182</v>
      </c>
      <c r="C20" s="29"/>
      <c r="D20" s="3">
        <f>+D4-F12</f>
        <v>633.6999999999998</v>
      </c>
    </row>
    <row r="21" spans="1:4" s="25" customFormat="1" ht="12.75">
      <c r="A21" t="s">
        <v>12</v>
      </c>
      <c r="B21" s="35" t="s">
        <v>183</v>
      </c>
      <c r="C21" s="29"/>
      <c r="D21" s="3">
        <f>+D5-F13</f>
        <v>2067</v>
      </c>
    </row>
    <row r="22" spans="1:4" ht="12.75">
      <c r="A22" t="s">
        <v>12</v>
      </c>
      <c r="B22" s="35" t="s">
        <v>184</v>
      </c>
      <c r="D22" s="3">
        <f>+D6-F14</f>
        <v>1567</v>
      </c>
    </row>
    <row r="23" spans="1:4" ht="13.5" thickBot="1">
      <c r="A23" s="1"/>
      <c r="B23" s="4"/>
      <c r="D23" s="3">
        <v>0</v>
      </c>
    </row>
    <row r="24" spans="1:4" ht="13.5" thickBot="1">
      <c r="A24" s="21" t="s">
        <v>241</v>
      </c>
      <c r="B24" s="22"/>
      <c r="C24" s="25"/>
      <c r="D24" s="17">
        <f>SUM(D20:D23)</f>
        <v>4267.7</v>
      </c>
    </row>
    <row r="25" spans="1:4" s="25" customFormat="1" ht="12.75">
      <c r="A25" s="23"/>
      <c r="B25" s="24"/>
      <c r="D25" s="26"/>
    </row>
    <row r="26" spans="1:4" s="25" customFormat="1" ht="12.75">
      <c r="A26" s="23"/>
      <c r="B26" s="24"/>
      <c r="D26" s="26"/>
    </row>
    <row r="27" spans="1:4" s="25" customFormat="1" ht="12.75">
      <c r="A27" s="23"/>
      <c r="B27" s="24"/>
      <c r="D27" s="26"/>
    </row>
    <row r="28" spans="1:4" s="25" customFormat="1" ht="12.75">
      <c r="A28" s="23"/>
      <c r="B28" s="24"/>
      <c r="D28" s="26"/>
    </row>
    <row r="29" spans="1:4" s="25" customFormat="1" ht="12.75">
      <c r="A29" s="23"/>
      <c r="B29" s="24"/>
      <c r="D29" s="26"/>
    </row>
    <row r="30" spans="1:4" s="25" customFormat="1" ht="12.75">
      <c r="A30" s="23"/>
      <c r="B30" s="24"/>
      <c r="D30" s="26"/>
    </row>
    <row r="31" spans="1:4" s="25" customFormat="1" ht="12.75">
      <c r="A31" s="23"/>
      <c r="B31" s="24"/>
      <c r="D31" s="26"/>
    </row>
    <row r="32" spans="1:4" s="25" customFormat="1" ht="12.75">
      <c r="A32" s="23"/>
      <c r="B32" s="24"/>
      <c r="D32" s="26"/>
    </row>
    <row r="33" spans="1:2" ht="12.75">
      <c r="A33" s="1"/>
      <c r="B33" s="4"/>
    </row>
    <row r="34" spans="1:2" ht="12.75">
      <c r="A34" s="1"/>
      <c r="B34" s="4"/>
    </row>
    <row r="37" spans="1:2" ht="12.75">
      <c r="A37" s="1"/>
      <c r="B37" s="4"/>
    </row>
    <row r="38" spans="1:2" ht="12.75">
      <c r="A38" s="1"/>
      <c r="B38" s="4"/>
    </row>
    <row r="39" spans="1:2" ht="12.75">
      <c r="A39" s="1"/>
      <c r="B39" s="4"/>
    </row>
    <row r="40" spans="1:2" ht="12.75">
      <c r="A40" s="1"/>
      <c r="B40" s="4"/>
    </row>
  </sheetData>
  <printOptions/>
  <pageMargins left="0.39" right="0.25" top="1" bottom="1" header="0.5" footer="0.5"/>
  <pageSetup horizontalDpi="600" verticalDpi="600" orientation="landscape" paperSize="9" scale="90" r:id="rId1"/>
  <headerFooter alignWithMargins="0">
    <oddHeader>&amp;LCONSUNTIVO 2011&amp;CCONTRIBUTI CONTO CAPITALE EX ASL 20_ANNO 2005&amp;R&amp;"Arial,Grassetto Corsivo"REGIONE PIEMONTE
ASL 213 AL</oddHeader>
    <oddFooter>&amp;L&amp;"Arial,Grassetto"&amp;D&amp;R&amp;P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mazzag</cp:lastModifiedBy>
  <cp:lastPrinted>2013-03-21T15:35:21Z</cp:lastPrinted>
  <dcterms:created xsi:type="dcterms:W3CDTF">2004-07-21T07:25:04Z</dcterms:created>
  <dcterms:modified xsi:type="dcterms:W3CDTF">2013-03-21T15:35:25Z</dcterms:modified>
  <cp:category/>
  <cp:version/>
  <cp:contentType/>
  <cp:contentStatus/>
</cp:coreProperties>
</file>